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CLERK" sheetId="1" r:id="rId1"/>
    <sheet name="DATA" sheetId="2" state="hidden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O33" i="1" l="1"/>
  <c r="H33" i="1"/>
  <c r="G33" i="1"/>
  <c r="O32" i="1"/>
  <c r="H32" i="1" s="1"/>
  <c r="G32" i="1"/>
  <c r="I27" i="1"/>
  <c r="M19" i="1"/>
  <c r="F13" i="1"/>
  <c r="F14" i="1" s="1"/>
  <c r="M12" i="1"/>
  <c r="I12" i="1"/>
  <c r="H12" i="1"/>
  <c r="H10" i="1"/>
  <c r="I10" i="1" s="1"/>
  <c r="H9" i="1"/>
  <c r="H7" i="1"/>
  <c r="I7" i="1" s="1"/>
  <c r="H2" i="1"/>
  <c r="I28" i="1" s="1"/>
  <c r="F15" i="1" l="1"/>
  <c r="F16" i="1"/>
  <c r="I8" i="1"/>
  <c r="I26" i="1"/>
  <c r="J7" i="1"/>
  <c r="H14" i="1"/>
  <c r="G13" i="1"/>
  <c r="O36" i="1"/>
  <c r="I9" i="1"/>
  <c r="G14" i="1" l="1"/>
  <c r="I14" i="1"/>
  <c r="J26" i="1"/>
  <c r="J8" i="1"/>
  <c r="H21" i="1"/>
  <c r="N12" i="1"/>
  <c r="L23" i="1"/>
  <c r="H19" i="1"/>
  <c r="H17" i="1"/>
  <c r="H22" i="1"/>
  <c r="H20" i="1"/>
  <c r="H18" i="1"/>
  <c r="O17" i="1" l="1"/>
  <c r="L26" i="1"/>
  <c r="O21" i="1"/>
  <c r="O20" i="1"/>
  <c r="O18" i="1"/>
  <c r="J27" i="1"/>
  <c r="J28" i="1" s="1"/>
  <c r="J12" i="1"/>
  <c r="J9" i="1"/>
  <c r="J10" i="1"/>
  <c r="G15" i="1"/>
  <c r="G16" i="1"/>
  <c r="O19" i="1"/>
  <c r="O22" i="1"/>
  <c r="O23" i="1" l="1"/>
  <c r="L24" i="1" s="1"/>
  <c r="M23" i="1"/>
  <c r="I19" i="1"/>
  <c r="I17" i="1"/>
  <c r="I22" i="1"/>
  <c r="I20" i="1"/>
  <c r="I18" i="1"/>
  <c r="I21" i="1"/>
  <c r="H23" i="1"/>
  <c r="P22" i="1" l="1"/>
  <c r="Q22" i="1" s="1"/>
  <c r="J22" i="1"/>
  <c r="P21" i="1"/>
  <c r="Q21" i="1" s="1"/>
  <c r="J21" i="1"/>
  <c r="P17" i="1"/>
  <c r="M26" i="1"/>
  <c r="J17" i="1"/>
  <c r="I23" i="1"/>
  <c r="P18" i="1"/>
  <c r="Q18" i="1" s="1"/>
  <c r="J18" i="1"/>
  <c r="P19" i="1"/>
  <c r="Q19" i="1" s="1"/>
  <c r="J19" i="1"/>
  <c r="P20" i="1"/>
  <c r="Q20" i="1" s="1"/>
  <c r="J20" i="1"/>
  <c r="L25" i="1" l="1"/>
  <c r="I25" i="1"/>
  <c r="P35" i="1"/>
  <c r="I33" i="1" s="1"/>
  <c r="P32" i="1"/>
  <c r="I32" i="1" s="1"/>
  <c r="J23" i="1"/>
  <c r="Q35" i="1"/>
  <c r="J33" i="1" s="1"/>
  <c r="J25" i="1"/>
  <c r="Q32" i="1"/>
  <c r="J32" i="1" s="1"/>
  <c r="Q17" i="1"/>
  <c r="Q23" i="1" s="1"/>
  <c r="P23" i="1"/>
  <c r="M24" i="1" s="1"/>
  <c r="I24" i="1" l="1"/>
  <c r="I31" i="1" s="1"/>
  <c r="J24" i="1"/>
  <c r="J31" i="1"/>
  <c r="J35" i="1" s="1"/>
  <c r="Q33" i="1" l="1"/>
  <c r="Q36" i="1"/>
  <c r="P36" i="1"/>
  <c r="P33" i="1"/>
</calcChain>
</file>

<file path=xl/comments1.xml><?xml version="1.0" encoding="utf-8"?>
<comments xmlns="http://schemas.openxmlformats.org/spreadsheetml/2006/main">
  <authors>
    <author>Author</author>
  </authors>
  <commentList>
    <comment ref="F2" authorId="0" shapeId="0">
      <text>
        <r>
          <rPr>
            <sz val="9"/>
            <color indexed="81"/>
            <rFont val="Tahoma"/>
            <family val="2"/>
          </rPr>
          <t xml:space="preserve">Select Month and Year from Nov2017 to October 2022
</t>
        </r>
      </text>
    </comment>
    <comment ref="F3" authorId="0" shapeId="0">
      <text>
        <r>
          <rPr>
            <sz val="9"/>
            <color indexed="81"/>
            <rFont val="Tahoma"/>
            <family val="2"/>
          </rPr>
          <t xml:space="preserve">Select your 11bps Basic pay </t>
        </r>
      </text>
    </comment>
    <comment ref="J4" authorId="0" shapeId="0">
      <text>
        <r>
          <rPr>
            <sz val="9"/>
            <color indexed="81"/>
            <rFont val="Tahoma"/>
            <family val="2"/>
          </rPr>
          <t>Voluntariy contriibution to PF if any. Applicable for those who joined before 01/04/2010</t>
        </r>
      </text>
    </comment>
    <comment ref="M10" authorId="0" shapeId="0">
      <text>
        <r>
          <rPr>
            <sz val="11"/>
            <color indexed="81"/>
            <rFont val="Tahoma"/>
            <family val="2"/>
          </rPr>
          <t>If taken on
Half pay</t>
        </r>
      </text>
    </comment>
    <comment ref="F17" authorId="0" shapeId="0">
      <text>
        <r>
          <rPr>
            <b/>
            <sz val="8"/>
            <color indexed="81"/>
            <rFont val="Tahoma"/>
            <family val="2"/>
          </rPr>
          <t>No. of Days in Current month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7" authorId="0" shapeId="0">
      <text>
        <r>
          <rPr>
            <sz val="9"/>
            <color indexed="81"/>
            <rFont val="Tahoma"/>
            <family val="2"/>
          </rPr>
          <t xml:space="preserve">No. of days in Previous month
</t>
        </r>
      </text>
    </comment>
  </commentList>
</comments>
</file>

<file path=xl/sharedStrings.xml><?xml version="1.0" encoding="utf-8"?>
<sst xmlns="http://schemas.openxmlformats.org/spreadsheetml/2006/main" count="66" uniqueCount="56">
  <si>
    <t>PAY BILL CALCULATOR 12th BPs - For Clerks From April 2024 onwards</t>
  </si>
  <si>
    <t>DA UPDATED  upto JANUARY 2025 salary</t>
  </si>
  <si>
    <t>YES</t>
  </si>
  <si>
    <t>MONTH/YEAR</t>
  </si>
  <si>
    <t>DA %</t>
  </si>
  <si>
    <t>KVBEU</t>
  </si>
  <si>
    <t>NO</t>
  </si>
  <si>
    <t>BASIC</t>
  </si>
  <si>
    <t>Covered under NPS select Yes or No</t>
  </si>
  <si>
    <t>HRA %</t>
  </si>
  <si>
    <t>PF%    VC</t>
  </si>
  <si>
    <t>KARUR VYSYA BANK EMPLOYEES' UNION</t>
  </si>
  <si>
    <t>NOMINATED</t>
  </si>
  <si>
    <t>PAYABLE</t>
  </si>
  <si>
    <t>PAID</t>
  </si>
  <si>
    <t>Leave Details</t>
  </si>
  <si>
    <t>BASIC PAY</t>
  </si>
  <si>
    <t>LOP</t>
  </si>
  <si>
    <t>Spl.Allowance</t>
  </si>
  <si>
    <t>UAA</t>
  </si>
  <si>
    <t>FPP Increment Component only</t>
  </si>
  <si>
    <t>STRIKE</t>
  </si>
  <si>
    <t>FPP Total</t>
  </si>
  <si>
    <t>ML</t>
  </si>
  <si>
    <t>PQP</t>
  </si>
  <si>
    <t xml:space="preserve">Special Pay   </t>
  </si>
  <si>
    <t>No. of Days</t>
  </si>
  <si>
    <t>DA slabs</t>
  </si>
  <si>
    <t>CSA</t>
  </si>
  <si>
    <t>FPP (12th BPS)</t>
  </si>
  <si>
    <t>BASE</t>
  </si>
  <si>
    <t>TOTAL</t>
  </si>
  <si>
    <t>SENIOR CSA</t>
  </si>
  <si>
    <t>SPL. CSA</t>
  </si>
  <si>
    <t>SPECIAL PAY TOTAL</t>
  </si>
  <si>
    <t>OUR BANK TELLER ALLOWANCE (500)</t>
  </si>
  <si>
    <t>DA for BP,spl.Pay &amp;PQP</t>
  </si>
  <si>
    <t>DA ON SPL PAY MONTH WISE</t>
  </si>
  <si>
    <t>HRA</t>
  </si>
  <si>
    <t>HRA ON SPL PAY</t>
  </si>
  <si>
    <t>DA for Spl.Allowance</t>
  </si>
  <si>
    <t>HRA ON SPL PAY MONTH WISE</t>
  </si>
  <si>
    <t>TRAVELLING ALLOWANCE</t>
  </si>
  <si>
    <t>DA for Travelling Allowance</t>
  </si>
  <si>
    <t>GROSS SALARY</t>
  </si>
  <si>
    <t>%</t>
  </si>
  <si>
    <t>MC</t>
  </si>
  <si>
    <t>PFBC for CPF optees only</t>
  </si>
  <si>
    <t>PF</t>
  </si>
  <si>
    <t>NPS</t>
  </si>
  <si>
    <t>Give data in the yellow coloured fields</t>
  </si>
  <si>
    <t>ADHOC/OTHERS if any</t>
  </si>
  <si>
    <t>BC</t>
  </si>
  <si>
    <t>D.Arumugam  9003097746 Modified on 11/11/2024</t>
  </si>
  <si>
    <t>for pf bp+splpay+pqp+fpppf</t>
  </si>
  <si>
    <t>fo nps bp+splpay+pqp+fpppf+da(bp+splpay+pqp)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</si>
</sst>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7" x14ac:knownFonts="1">
    <font>
      <sz val="11"/>
      <color theme="1"/>
      <name val="Calibri"/>
      <family val="2"/>
      <scheme val="minor"/>
    </font>
    <font>
      <sz val="13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3"/>
      <color indexed="10"/>
      <name val="Tahoma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sz val="13"/>
      <color rgb="FFFF0000"/>
      <name val="Tahoma"/>
      <family val="2"/>
    </font>
    <font>
      <sz val="13"/>
      <color indexed="9"/>
      <name val="Tahoma"/>
      <family val="2"/>
    </font>
    <font>
      <b/>
      <sz val="13"/>
      <name val="Tahoma"/>
      <family val="2"/>
    </font>
    <font>
      <sz val="13"/>
      <color theme="0"/>
      <name val="Tahoma"/>
      <family val="2"/>
    </font>
    <font>
      <sz val="10"/>
      <name val="Tahoma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/>
    <xf numFmtId="0" fontId="0" fillId="3" borderId="2" xfId="0" applyFill="1" applyBorder="1"/>
    <xf numFmtId="0" fontId="3" fillId="4" borderId="3" xfId="0" applyFont="1" applyFill="1" applyBorder="1"/>
    <xf numFmtId="17" fontId="3" fillId="5" borderId="4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5" xfId="0" applyFont="1" applyFill="1" applyBorder="1"/>
    <xf numFmtId="0" fontId="4" fillId="6" borderId="4" xfId="0" applyFont="1" applyFill="1" applyBorder="1"/>
    <xf numFmtId="0" fontId="5" fillId="0" borderId="0" xfId="0" applyFont="1" applyBorder="1"/>
    <xf numFmtId="0" fontId="2" fillId="4" borderId="6" xfId="0" applyFont="1" applyFill="1" applyBorder="1"/>
    <xf numFmtId="1" fontId="3" fillId="5" borderId="7" xfId="0" applyNumberFormat="1" applyFont="1" applyFill="1" applyBorder="1" applyProtection="1">
      <protection locked="0"/>
    </xf>
    <xf numFmtId="0" fontId="2" fillId="6" borderId="8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3" borderId="9" xfId="0" applyFont="1" applyFill="1" applyBorder="1"/>
    <xf numFmtId="0" fontId="6" fillId="0" borderId="0" xfId="0" applyFont="1" applyFill="1" applyBorder="1"/>
    <xf numFmtId="0" fontId="3" fillId="4" borderId="6" xfId="0" applyFont="1" applyFill="1" applyBorder="1"/>
    <xf numFmtId="0" fontId="3" fillId="7" borderId="1" xfId="0" applyFont="1" applyFill="1" applyBorder="1" applyProtection="1"/>
    <xf numFmtId="0" fontId="7" fillId="0" borderId="1" xfId="0" applyFont="1" applyFill="1" applyBorder="1"/>
    <xf numFmtId="0" fontId="3" fillId="4" borderId="1" xfId="0" applyFont="1" applyFill="1" applyBorder="1"/>
    <xf numFmtId="0" fontId="3" fillId="5" borderId="7" xfId="0" applyFont="1" applyFill="1" applyBorder="1" applyProtection="1">
      <protection locked="0"/>
    </xf>
    <xf numFmtId="0" fontId="8" fillId="8" borderId="10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14" xfId="0" applyFont="1" applyFill="1" applyBorder="1"/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64" fontId="3" fillId="0" borderId="19" xfId="0" applyNumberFormat="1" applyFont="1" applyFill="1" applyBorder="1"/>
    <xf numFmtId="2" fontId="3" fillId="0" borderId="18" xfId="0" applyNumberFormat="1" applyFont="1" applyFill="1" applyBorder="1"/>
    <xf numFmtId="2" fontId="2" fillId="0" borderId="0" xfId="0" applyNumberFormat="1" applyFont="1" applyBorder="1"/>
    <xf numFmtId="0" fontId="2" fillId="4" borderId="20" xfId="0" applyFont="1" applyFill="1" applyBorder="1"/>
    <xf numFmtId="0" fontId="2" fillId="5" borderId="16" xfId="0" applyFont="1" applyFill="1" applyBorder="1" applyProtection="1">
      <protection locked="0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2" fontId="3" fillId="0" borderId="19" xfId="0" applyNumberFormat="1" applyFont="1" applyFill="1" applyBorder="1"/>
    <xf numFmtId="14" fontId="2" fillId="4" borderId="20" xfId="0" applyNumberFormat="1" applyFont="1" applyFill="1" applyBorder="1"/>
    <xf numFmtId="14" fontId="2" fillId="4" borderId="24" xfId="0" applyNumberFormat="1" applyFont="1" applyFill="1" applyBorder="1"/>
    <xf numFmtId="0" fontId="2" fillId="5" borderId="7" xfId="0" applyFont="1" applyFill="1" applyBorder="1" applyProtection="1">
      <protection locked="0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4" fontId="2" fillId="0" borderId="0" xfId="0" applyNumberFormat="1" applyFont="1" applyFill="1" applyBorder="1"/>
    <xf numFmtId="0" fontId="2" fillId="0" borderId="0" xfId="0" applyFont="1" applyFill="1" applyBorder="1"/>
    <xf numFmtId="0" fontId="6" fillId="0" borderId="0" xfId="0" applyFont="1" applyBorder="1"/>
    <xf numFmtId="2" fontId="9" fillId="0" borderId="0" xfId="0" applyNumberFormat="1" applyFont="1" applyFill="1" applyBorder="1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4" borderId="28" xfId="0" applyFont="1" applyFill="1" applyBorder="1"/>
    <xf numFmtId="17" fontId="3" fillId="4" borderId="29" xfId="0" applyNumberFormat="1" applyFont="1" applyFill="1" applyBorder="1"/>
    <xf numFmtId="17" fontId="3" fillId="4" borderId="30" xfId="0" applyNumberFormat="1" applyFont="1" applyFill="1" applyBorder="1"/>
    <xf numFmtId="17" fontId="3" fillId="0" borderId="29" xfId="0" applyNumberFormat="1" applyFont="1" applyFill="1" applyBorder="1"/>
    <xf numFmtId="17" fontId="3" fillId="0" borderId="30" xfId="0" applyNumberFormat="1" applyFont="1" applyFill="1" applyBorder="1"/>
    <xf numFmtId="0" fontId="3" fillId="0" borderId="31" xfId="0" applyFont="1" applyBorder="1"/>
    <xf numFmtId="2" fontId="3" fillId="0" borderId="32" xfId="0" applyNumberFormat="1" applyFont="1" applyBorder="1"/>
    <xf numFmtId="2" fontId="3" fillId="0" borderId="33" xfId="0" applyNumberFormat="1" applyFont="1" applyBorder="1"/>
    <xf numFmtId="0" fontId="9" fillId="0" borderId="0" xfId="0" applyFont="1" applyBorder="1"/>
    <xf numFmtId="0" fontId="3" fillId="4" borderId="17" xfId="0" applyFont="1" applyFill="1" applyBorder="1"/>
    <xf numFmtId="0" fontId="3" fillId="5" borderId="2" xfId="0" applyFont="1" applyFill="1" applyBorder="1" applyProtection="1">
      <protection locked="0"/>
    </xf>
    <xf numFmtId="0" fontId="3" fillId="5" borderId="18" xfId="0" applyFont="1" applyFill="1" applyBorder="1" applyProtection="1">
      <protection locked="0"/>
    </xf>
    <xf numFmtId="2" fontId="1" fillId="0" borderId="0" xfId="0" applyNumberFormat="1" applyFont="1" applyFill="1" applyBorder="1"/>
    <xf numFmtId="0" fontId="2" fillId="4" borderId="34" xfId="0" applyFont="1" applyFill="1" applyBorder="1"/>
    <xf numFmtId="0" fontId="2" fillId="0" borderId="9" xfId="0" applyFont="1" applyFill="1" applyBorder="1" applyProtection="1"/>
    <xf numFmtId="0" fontId="2" fillId="4" borderId="24" xfId="0" applyFont="1" applyFill="1" applyBorder="1"/>
    <xf numFmtId="0" fontId="3" fillId="4" borderId="35" xfId="0" applyFont="1" applyFill="1" applyBorder="1"/>
    <xf numFmtId="0" fontId="3" fillId="5" borderId="36" xfId="0" applyFont="1" applyFill="1" applyBorder="1" applyProtection="1">
      <protection locked="0"/>
    </xf>
    <xf numFmtId="0" fontId="3" fillId="5" borderId="37" xfId="0" applyFont="1" applyFill="1" applyBorder="1" applyProtection="1">
      <protection locked="0"/>
    </xf>
    <xf numFmtId="0" fontId="3" fillId="0" borderId="1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10" fillId="0" borderId="0" xfId="0" applyFont="1" applyFill="1" applyBorder="1"/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2" fontId="3" fillId="0" borderId="41" xfId="0" applyNumberFormat="1" applyFont="1" applyFill="1" applyBorder="1"/>
    <xf numFmtId="2" fontId="3" fillId="0" borderId="27" xfId="0" applyNumberFormat="1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2" fontId="3" fillId="9" borderId="27" xfId="0" applyNumberFormat="1" applyFont="1" applyFill="1" applyBorder="1"/>
    <xf numFmtId="0" fontId="3" fillId="10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1" fontId="3" fillId="0" borderId="42" xfId="0" applyNumberFormat="1" applyFont="1" applyFill="1" applyBorder="1" applyAlignment="1">
      <alignment horizontal="center"/>
    </xf>
    <xf numFmtId="1" fontId="3" fillId="0" borderId="37" xfId="0" applyNumberFormat="1" applyFont="1" applyFill="1" applyBorder="1"/>
    <xf numFmtId="0" fontId="11" fillId="0" borderId="0" xfId="0" applyFont="1" applyFill="1" applyBorder="1"/>
    <xf numFmtId="0" fontId="3" fillId="10" borderId="6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0" borderId="28" xfId="0" applyNumberFormat="1" applyFont="1" applyFill="1" applyBorder="1" applyAlignment="1">
      <alignment horizontal="center"/>
    </xf>
    <xf numFmtId="0" fontId="2" fillId="7" borderId="5" xfId="0" applyFont="1" applyFill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2" fillId="3" borderId="0" xfId="0" applyFont="1" applyFill="1" applyBorder="1" applyProtection="1">
      <protection locked="0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2" fontId="2" fillId="11" borderId="0" xfId="0" applyNumberFormat="1" applyFont="1" applyFill="1" applyBorder="1" applyProtection="1"/>
    <xf numFmtId="1" fontId="12" fillId="0" borderId="33" xfId="0" applyNumberFormat="1" applyFont="1" applyFill="1" applyBorder="1" applyAlignment="1">
      <alignment horizontal="right"/>
    </xf>
    <xf numFmtId="17" fontId="0" fillId="0" borderId="0" xfId="0" applyNumberFormat="1"/>
    <xf numFmtId="2" fontId="12" fillId="0" borderId="0" xfId="0" applyNumberFormat="1" applyFont="1" applyFill="1"/>
    <xf numFmtId="0" fontId="0" fillId="0" borderId="0" xfId="0" applyFill="1"/>
    <xf numFmtId="2" fontId="12" fillId="0" borderId="0" xfId="0" applyNumberFormat="1" applyFont="1"/>
    <xf numFmtId="0" fontId="12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UNNING_FOLDERS\DAM_EU_NEW\CALCULATORS\12BPS\PAYBILL_12thbps_Cle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LERK"/>
    </sheetNames>
    <sheetDataSet>
      <sheetData sheetId="0">
        <row r="64">
          <cell r="F64">
            <v>41183</v>
          </cell>
          <cell r="G64">
            <v>510</v>
          </cell>
          <cell r="H64">
            <v>0</v>
          </cell>
        </row>
        <row r="65">
          <cell r="B65">
            <v>41183</v>
          </cell>
          <cell r="C65">
            <v>1</v>
          </cell>
          <cell r="D65">
            <v>31</v>
          </cell>
          <cell r="E65">
            <v>41183</v>
          </cell>
          <cell r="F65">
            <v>41214</v>
          </cell>
          <cell r="G65">
            <v>510</v>
          </cell>
          <cell r="H65">
            <v>109</v>
          </cell>
        </row>
        <row r="66">
          <cell r="B66">
            <v>41214</v>
          </cell>
          <cell r="C66">
            <v>2</v>
          </cell>
          <cell r="D66">
            <v>30</v>
          </cell>
          <cell r="E66">
            <v>41214</v>
          </cell>
          <cell r="F66">
            <v>41244</v>
          </cell>
          <cell r="G66">
            <v>510</v>
          </cell>
          <cell r="H66">
            <v>109</v>
          </cell>
        </row>
        <row r="67">
          <cell r="B67">
            <v>41244</v>
          </cell>
          <cell r="C67">
            <v>3</v>
          </cell>
          <cell r="D67">
            <v>31</v>
          </cell>
          <cell r="E67">
            <v>41244</v>
          </cell>
          <cell r="F67">
            <v>41275</v>
          </cell>
          <cell r="G67">
            <v>510</v>
          </cell>
          <cell r="H67">
            <v>109</v>
          </cell>
        </row>
        <row r="68">
          <cell r="B68">
            <v>41275</v>
          </cell>
          <cell r="C68">
            <v>4</v>
          </cell>
          <cell r="D68">
            <v>31</v>
          </cell>
          <cell r="E68">
            <v>41275</v>
          </cell>
          <cell r="F68">
            <v>41306</v>
          </cell>
          <cell r="G68">
            <v>535</v>
          </cell>
          <cell r="H68">
            <v>134</v>
          </cell>
        </row>
        <row r="69">
          <cell r="B69">
            <v>41306</v>
          </cell>
          <cell r="C69">
            <v>5</v>
          </cell>
          <cell r="D69">
            <v>28</v>
          </cell>
          <cell r="E69">
            <v>41306</v>
          </cell>
          <cell r="F69">
            <v>41334</v>
          </cell>
          <cell r="G69">
            <v>535</v>
          </cell>
          <cell r="H69">
            <v>134</v>
          </cell>
        </row>
        <row r="70">
          <cell r="B70">
            <v>41334</v>
          </cell>
          <cell r="C70">
            <v>6</v>
          </cell>
          <cell r="D70">
            <v>31</v>
          </cell>
          <cell r="E70">
            <v>41334</v>
          </cell>
          <cell r="F70">
            <v>41365</v>
          </cell>
          <cell r="G70">
            <v>535</v>
          </cell>
          <cell r="H70">
            <v>134</v>
          </cell>
        </row>
        <row r="71">
          <cell r="B71">
            <v>41365</v>
          </cell>
          <cell r="C71">
            <v>7</v>
          </cell>
          <cell r="D71">
            <v>30</v>
          </cell>
          <cell r="E71">
            <v>41365</v>
          </cell>
          <cell r="F71">
            <v>41395</v>
          </cell>
          <cell r="G71">
            <v>561</v>
          </cell>
          <cell r="H71">
            <v>160</v>
          </cell>
        </row>
        <row r="72">
          <cell r="B72">
            <v>41395</v>
          </cell>
          <cell r="C72">
            <v>8</v>
          </cell>
          <cell r="D72">
            <v>31</v>
          </cell>
          <cell r="E72">
            <v>41395</v>
          </cell>
          <cell r="F72">
            <v>41426</v>
          </cell>
          <cell r="G72">
            <v>561</v>
          </cell>
          <cell r="H72">
            <v>160</v>
          </cell>
        </row>
        <row r="73">
          <cell r="B73">
            <v>41426</v>
          </cell>
          <cell r="C73">
            <v>9</v>
          </cell>
          <cell r="D73">
            <v>30</v>
          </cell>
          <cell r="E73">
            <v>41426</v>
          </cell>
          <cell r="F73">
            <v>41456</v>
          </cell>
          <cell r="G73">
            <v>561</v>
          </cell>
          <cell r="H73">
            <v>160</v>
          </cell>
        </row>
        <row r="74">
          <cell r="B74">
            <v>41456</v>
          </cell>
          <cell r="C74">
            <v>10</v>
          </cell>
          <cell r="D74">
            <v>31</v>
          </cell>
          <cell r="E74">
            <v>41456</v>
          </cell>
          <cell r="F74">
            <v>41487</v>
          </cell>
          <cell r="G74">
            <v>593</v>
          </cell>
          <cell r="H74">
            <v>192</v>
          </cell>
        </row>
        <row r="75">
          <cell r="B75">
            <v>41487</v>
          </cell>
          <cell r="C75">
            <v>11</v>
          </cell>
          <cell r="D75">
            <v>31</v>
          </cell>
          <cell r="E75">
            <v>41487</v>
          </cell>
          <cell r="F75">
            <v>41518</v>
          </cell>
          <cell r="G75">
            <v>593</v>
          </cell>
          <cell r="H75">
            <v>192</v>
          </cell>
        </row>
        <row r="76">
          <cell r="B76">
            <v>41518</v>
          </cell>
          <cell r="C76">
            <v>12</v>
          </cell>
          <cell r="D76">
            <v>30</v>
          </cell>
          <cell r="E76">
            <v>41518</v>
          </cell>
          <cell r="F76">
            <v>41548</v>
          </cell>
          <cell r="G76">
            <v>593</v>
          </cell>
          <cell r="H76">
            <v>192</v>
          </cell>
        </row>
        <row r="77">
          <cell r="B77">
            <v>41548</v>
          </cell>
          <cell r="C77">
            <v>13</v>
          </cell>
          <cell r="D77">
            <v>31</v>
          </cell>
          <cell r="E77">
            <v>41548</v>
          </cell>
          <cell r="F77">
            <v>41579</v>
          </cell>
          <cell r="G77">
            <v>641</v>
          </cell>
          <cell r="H77">
            <v>240</v>
          </cell>
        </row>
        <row r="78">
          <cell r="B78">
            <v>41579</v>
          </cell>
          <cell r="C78">
            <v>14</v>
          </cell>
          <cell r="D78">
            <v>30</v>
          </cell>
          <cell r="E78">
            <v>41579</v>
          </cell>
          <cell r="F78">
            <v>41609</v>
          </cell>
          <cell r="G78">
            <v>641</v>
          </cell>
          <cell r="H78">
            <v>240</v>
          </cell>
        </row>
        <row r="79">
          <cell r="B79">
            <v>41609</v>
          </cell>
          <cell r="C79">
            <v>15</v>
          </cell>
          <cell r="D79">
            <v>31</v>
          </cell>
          <cell r="E79">
            <v>41609</v>
          </cell>
          <cell r="F79">
            <v>41640</v>
          </cell>
          <cell r="G79">
            <v>641</v>
          </cell>
          <cell r="H79">
            <v>240</v>
          </cell>
        </row>
        <row r="80">
          <cell r="B80">
            <v>41640</v>
          </cell>
          <cell r="C80">
            <v>16</v>
          </cell>
          <cell r="D80">
            <v>31</v>
          </cell>
          <cell r="E80">
            <v>41640</v>
          </cell>
          <cell r="F80">
            <v>41671</v>
          </cell>
          <cell r="G80">
            <v>666</v>
          </cell>
          <cell r="H80">
            <v>265</v>
          </cell>
        </row>
        <row r="81">
          <cell r="B81">
            <v>41671</v>
          </cell>
          <cell r="C81">
            <v>17</v>
          </cell>
          <cell r="D81">
            <v>28</v>
          </cell>
          <cell r="E81">
            <v>41671</v>
          </cell>
          <cell r="F81">
            <v>41699</v>
          </cell>
          <cell r="G81">
            <v>666</v>
          </cell>
          <cell r="H81">
            <v>265</v>
          </cell>
        </row>
        <row r="82">
          <cell r="B82">
            <v>41699</v>
          </cell>
          <cell r="C82">
            <v>18</v>
          </cell>
          <cell r="D82">
            <v>31</v>
          </cell>
          <cell r="E82">
            <v>41699</v>
          </cell>
          <cell r="F82">
            <v>41730</v>
          </cell>
          <cell r="G82">
            <v>666</v>
          </cell>
          <cell r="H82">
            <v>265</v>
          </cell>
        </row>
        <row r="83">
          <cell r="B83">
            <v>41730</v>
          </cell>
          <cell r="C83">
            <v>19</v>
          </cell>
          <cell r="D83">
            <v>30</v>
          </cell>
          <cell r="E83">
            <v>41730</v>
          </cell>
          <cell r="F83">
            <v>41760</v>
          </cell>
          <cell r="G83">
            <v>650</v>
          </cell>
          <cell r="H83">
            <v>249</v>
          </cell>
        </row>
        <row r="84">
          <cell r="B84">
            <v>41760</v>
          </cell>
          <cell r="C84">
            <v>20</v>
          </cell>
          <cell r="D84">
            <v>31</v>
          </cell>
          <cell r="E84">
            <v>41760</v>
          </cell>
          <cell r="F84">
            <v>41791</v>
          </cell>
          <cell r="G84">
            <v>650</v>
          </cell>
          <cell r="H84">
            <v>249</v>
          </cell>
        </row>
        <row r="85">
          <cell r="B85">
            <v>41791</v>
          </cell>
          <cell r="C85">
            <v>21</v>
          </cell>
          <cell r="D85">
            <v>30</v>
          </cell>
          <cell r="E85">
            <v>41791</v>
          </cell>
          <cell r="F85">
            <v>41821</v>
          </cell>
          <cell r="G85">
            <v>650</v>
          </cell>
          <cell r="H85">
            <v>249</v>
          </cell>
        </row>
        <row r="86">
          <cell r="B86">
            <v>41821</v>
          </cell>
          <cell r="C86">
            <v>22</v>
          </cell>
          <cell r="D86">
            <v>31</v>
          </cell>
          <cell r="E86">
            <v>41821</v>
          </cell>
          <cell r="F86">
            <v>41852</v>
          </cell>
          <cell r="G86">
            <v>683</v>
          </cell>
          <cell r="H86">
            <v>282</v>
          </cell>
        </row>
        <row r="87">
          <cell r="B87">
            <v>41852</v>
          </cell>
          <cell r="C87">
            <v>23</v>
          </cell>
          <cell r="D87">
            <v>31</v>
          </cell>
          <cell r="E87">
            <v>41852</v>
          </cell>
          <cell r="F87">
            <v>41883</v>
          </cell>
          <cell r="G87">
            <v>683</v>
          </cell>
          <cell r="H87">
            <v>282</v>
          </cell>
        </row>
        <row r="88">
          <cell r="B88">
            <v>41883</v>
          </cell>
          <cell r="C88">
            <v>24</v>
          </cell>
          <cell r="D88">
            <v>30</v>
          </cell>
          <cell r="E88">
            <v>41883</v>
          </cell>
          <cell r="F88">
            <v>41913</v>
          </cell>
          <cell r="G88">
            <v>683</v>
          </cell>
          <cell r="H88">
            <v>282</v>
          </cell>
        </row>
        <row r="89">
          <cell r="B89">
            <v>41913</v>
          </cell>
          <cell r="C89">
            <v>25</v>
          </cell>
          <cell r="D89">
            <v>31</v>
          </cell>
          <cell r="E89">
            <v>41913</v>
          </cell>
          <cell r="F89">
            <v>41944</v>
          </cell>
          <cell r="G89">
            <v>732</v>
          </cell>
          <cell r="H89">
            <v>331</v>
          </cell>
        </row>
        <row r="90">
          <cell r="B90">
            <v>41944</v>
          </cell>
          <cell r="C90">
            <v>26</v>
          </cell>
          <cell r="D90">
            <v>30</v>
          </cell>
          <cell r="E90">
            <v>41944</v>
          </cell>
          <cell r="F90">
            <v>41974</v>
          </cell>
          <cell r="G90">
            <v>732</v>
          </cell>
          <cell r="H90">
            <v>331</v>
          </cell>
        </row>
        <row r="91">
          <cell r="B91">
            <v>41974</v>
          </cell>
          <cell r="C91">
            <v>27</v>
          </cell>
          <cell r="D91">
            <v>31</v>
          </cell>
          <cell r="E91">
            <v>41974</v>
          </cell>
          <cell r="F91">
            <v>42005</v>
          </cell>
          <cell r="G91">
            <v>732</v>
          </cell>
          <cell r="H91">
            <v>331</v>
          </cell>
        </row>
        <row r="92">
          <cell r="B92">
            <v>42005</v>
          </cell>
          <cell r="C92">
            <v>28</v>
          </cell>
          <cell r="D92">
            <v>31</v>
          </cell>
          <cell r="E92">
            <v>42005</v>
          </cell>
          <cell r="F92">
            <v>42036</v>
          </cell>
          <cell r="G92">
            <v>734</v>
          </cell>
          <cell r="H92">
            <v>333</v>
          </cell>
        </row>
        <row r="93">
          <cell r="B93">
            <v>42036</v>
          </cell>
          <cell r="C93">
            <v>29</v>
          </cell>
          <cell r="D93">
            <v>28</v>
          </cell>
          <cell r="E93">
            <v>42036</v>
          </cell>
          <cell r="F93">
            <v>42064</v>
          </cell>
          <cell r="G93">
            <v>734</v>
          </cell>
          <cell r="H93">
            <v>333</v>
          </cell>
        </row>
        <row r="94">
          <cell r="B94">
            <v>42064</v>
          </cell>
          <cell r="C94">
            <v>30</v>
          </cell>
          <cell r="D94">
            <v>31</v>
          </cell>
          <cell r="E94">
            <v>42064</v>
          </cell>
          <cell r="F94">
            <v>42095</v>
          </cell>
          <cell r="G94">
            <v>734</v>
          </cell>
          <cell r="H94">
            <v>333</v>
          </cell>
        </row>
        <row r="95">
          <cell r="B95">
            <v>42095</v>
          </cell>
          <cell r="C95">
            <v>31</v>
          </cell>
          <cell r="D95">
            <v>30</v>
          </cell>
          <cell r="E95">
            <v>42095</v>
          </cell>
          <cell r="F95">
            <v>42125</v>
          </cell>
          <cell r="G95">
            <v>738</v>
          </cell>
          <cell r="H95">
            <v>337</v>
          </cell>
        </row>
        <row r="96">
          <cell r="B96">
            <v>42125</v>
          </cell>
          <cell r="C96">
            <v>32</v>
          </cell>
          <cell r="D96">
            <v>31</v>
          </cell>
          <cell r="E96">
            <v>42125</v>
          </cell>
          <cell r="F96">
            <v>42156</v>
          </cell>
          <cell r="G96">
            <v>738</v>
          </cell>
          <cell r="H96">
            <v>337</v>
          </cell>
        </row>
        <row r="97">
          <cell r="B97">
            <v>42156</v>
          </cell>
          <cell r="C97">
            <v>33</v>
          </cell>
          <cell r="D97">
            <v>30</v>
          </cell>
          <cell r="E97">
            <v>42156</v>
          </cell>
          <cell r="F97">
            <v>42186</v>
          </cell>
          <cell r="G97">
            <v>738</v>
          </cell>
          <cell r="H97">
            <v>337</v>
          </cell>
        </row>
        <row r="98">
          <cell r="B98">
            <v>42186</v>
          </cell>
          <cell r="C98">
            <v>34</v>
          </cell>
          <cell r="D98">
            <v>31</v>
          </cell>
          <cell r="E98">
            <v>42186</v>
          </cell>
          <cell r="F98">
            <v>42217</v>
          </cell>
          <cell r="G98">
            <v>738</v>
          </cell>
          <cell r="H98">
            <v>364</v>
          </cell>
        </row>
        <row r="99">
          <cell r="B99">
            <v>42217</v>
          </cell>
          <cell r="C99">
            <v>35</v>
          </cell>
          <cell r="D99">
            <v>31</v>
          </cell>
          <cell r="E99">
            <v>42217</v>
          </cell>
          <cell r="F99">
            <v>42248</v>
          </cell>
          <cell r="G99">
            <v>738</v>
          </cell>
          <cell r="H99">
            <v>364</v>
          </cell>
        </row>
        <row r="100">
          <cell r="B100">
            <v>42248</v>
          </cell>
          <cell r="C100">
            <v>36</v>
          </cell>
          <cell r="D100">
            <v>30</v>
          </cell>
          <cell r="E100">
            <v>42248</v>
          </cell>
          <cell r="F100">
            <v>42278</v>
          </cell>
          <cell r="G100">
            <v>738</v>
          </cell>
          <cell r="H100">
            <v>364</v>
          </cell>
        </row>
        <row r="101">
          <cell r="B101">
            <v>42278</v>
          </cell>
          <cell r="C101">
            <v>37</v>
          </cell>
          <cell r="D101">
            <v>31</v>
          </cell>
          <cell r="E101">
            <v>42278</v>
          </cell>
          <cell r="F101">
            <v>42309</v>
          </cell>
          <cell r="G101">
            <v>738</v>
          </cell>
          <cell r="H101">
            <v>398</v>
          </cell>
        </row>
        <row r="102">
          <cell r="B102">
            <v>42309</v>
          </cell>
          <cell r="C102">
            <v>38</v>
          </cell>
          <cell r="D102">
            <v>30</v>
          </cell>
          <cell r="E102">
            <v>42309</v>
          </cell>
          <cell r="F102">
            <v>42339</v>
          </cell>
          <cell r="G102">
            <v>738</v>
          </cell>
          <cell r="H102">
            <v>398</v>
          </cell>
        </row>
        <row r="103">
          <cell r="B103">
            <v>42339</v>
          </cell>
          <cell r="C103">
            <v>39</v>
          </cell>
          <cell r="D103">
            <v>31</v>
          </cell>
          <cell r="E103">
            <v>42339</v>
          </cell>
          <cell r="F103">
            <v>42370</v>
          </cell>
          <cell r="G103">
            <v>738</v>
          </cell>
          <cell r="H103">
            <v>398</v>
          </cell>
        </row>
        <row r="104">
          <cell r="B104">
            <v>42370</v>
          </cell>
          <cell r="C104">
            <v>40</v>
          </cell>
          <cell r="D104">
            <v>31</v>
          </cell>
          <cell r="E104">
            <v>42370</v>
          </cell>
          <cell r="F104">
            <v>42401</v>
          </cell>
          <cell r="G104">
            <v>738</v>
          </cell>
          <cell r="H104">
            <v>426</v>
          </cell>
        </row>
        <row r="105">
          <cell r="B105">
            <v>42401</v>
          </cell>
          <cell r="C105">
            <v>41</v>
          </cell>
          <cell r="D105">
            <v>29</v>
          </cell>
          <cell r="E105">
            <v>42401</v>
          </cell>
          <cell r="F105">
            <v>42430</v>
          </cell>
          <cell r="G105">
            <v>738</v>
          </cell>
          <cell r="H105">
            <v>426</v>
          </cell>
        </row>
        <row r="106">
          <cell r="B106">
            <v>42430</v>
          </cell>
          <cell r="C106">
            <v>42</v>
          </cell>
          <cell r="D106">
            <v>31</v>
          </cell>
          <cell r="E106">
            <v>42430</v>
          </cell>
          <cell r="F106">
            <v>42461</v>
          </cell>
          <cell r="G106">
            <v>738</v>
          </cell>
          <cell r="H106">
            <v>426</v>
          </cell>
        </row>
        <row r="107">
          <cell r="B107">
            <v>42461</v>
          </cell>
          <cell r="C107">
            <v>43</v>
          </cell>
          <cell r="D107">
            <v>30</v>
          </cell>
          <cell r="E107">
            <v>42461</v>
          </cell>
          <cell r="F107">
            <v>42491</v>
          </cell>
          <cell r="G107">
            <v>738</v>
          </cell>
          <cell r="H107">
            <v>420</v>
          </cell>
        </row>
        <row r="108">
          <cell r="B108">
            <v>42491</v>
          </cell>
          <cell r="C108">
            <v>44</v>
          </cell>
          <cell r="D108">
            <v>31</v>
          </cell>
          <cell r="E108">
            <v>42491</v>
          </cell>
          <cell r="F108">
            <v>42522</v>
          </cell>
          <cell r="G108">
            <v>738</v>
          </cell>
          <cell r="H108">
            <v>420</v>
          </cell>
        </row>
        <row r="109">
          <cell r="B109">
            <v>42522</v>
          </cell>
          <cell r="C109">
            <v>45</v>
          </cell>
          <cell r="D109">
            <v>30</v>
          </cell>
          <cell r="E109">
            <v>42522</v>
          </cell>
          <cell r="F109">
            <v>42552</v>
          </cell>
          <cell r="G109">
            <v>738</v>
          </cell>
          <cell r="H109">
            <v>420</v>
          </cell>
        </row>
        <row r="110">
          <cell r="B110">
            <v>42552</v>
          </cell>
          <cell r="C110">
            <v>46</v>
          </cell>
          <cell r="D110">
            <v>31</v>
          </cell>
          <cell r="E110">
            <v>42552</v>
          </cell>
          <cell r="F110">
            <v>42583</v>
          </cell>
          <cell r="G110">
            <v>738</v>
          </cell>
          <cell r="H110">
            <v>455</v>
          </cell>
        </row>
        <row r="111">
          <cell r="B111">
            <v>42583</v>
          </cell>
          <cell r="C111">
            <v>47</v>
          </cell>
          <cell r="D111">
            <v>31</v>
          </cell>
          <cell r="E111">
            <v>42583</v>
          </cell>
          <cell r="F111">
            <v>42614</v>
          </cell>
          <cell r="G111">
            <v>738</v>
          </cell>
          <cell r="H111">
            <v>455</v>
          </cell>
        </row>
        <row r="112">
          <cell r="B112">
            <v>42614</v>
          </cell>
          <cell r="C112">
            <v>48</v>
          </cell>
          <cell r="D112">
            <v>30</v>
          </cell>
          <cell r="E112">
            <v>42614</v>
          </cell>
          <cell r="F112">
            <v>42644</v>
          </cell>
          <cell r="G112">
            <v>738</v>
          </cell>
          <cell r="H112">
            <v>455</v>
          </cell>
        </row>
        <row r="113">
          <cell r="B113">
            <v>42644</v>
          </cell>
          <cell r="C113">
            <v>49</v>
          </cell>
          <cell r="D113">
            <v>31</v>
          </cell>
          <cell r="E113">
            <v>42644</v>
          </cell>
          <cell r="F113">
            <v>42675</v>
          </cell>
          <cell r="G113">
            <v>738</v>
          </cell>
          <cell r="H113">
            <v>478</v>
          </cell>
        </row>
        <row r="114">
          <cell r="B114">
            <v>42675</v>
          </cell>
          <cell r="C114">
            <v>50</v>
          </cell>
          <cell r="D114">
            <v>30</v>
          </cell>
          <cell r="E114">
            <v>42675</v>
          </cell>
          <cell r="F114">
            <v>42705</v>
          </cell>
          <cell r="G114">
            <v>738</v>
          </cell>
          <cell r="H114">
            <v>478</v>
          </cell>
        </row>
        <row r="115">
          <cell r="B115">
            <v>42705</v>
          </cell>
          <cell r="C115">
            <v>51</v>
          </cell>
          <cell r="D115">
            <v>31</v>
          </cell>
          <cell r="E115">
            <v>42705</v>
          </cell>
          <cell r="F115">
            <v>42736</v>
          </cell>
          <cell r="G115">
            <v>738</v>
          </cell>
          <cell r="H115">
            <v>478</v>
          </cell>
        </row>
        <row r="116">
          <cell r="B116">
            <v>42736</v>
          </cell>
          <cell r="C116">
            <v>52</v>
          </cell>
          <cell r="D116">
            <v>31</v>
          </cell>
          <cell r="E116">
            <v>42736</v>
          </cell>
          <cell r="F116">
            <v>42767</v>
          </cell>
          <cell r="G116">
            <v>738</v>
          </cell>
          <cell r="H116">
            <v>469</v>
          </cell>
        </row>
        <row r="117">
          <cell r="B117">
            <v>42767</v>
          </cell>
          <cell r="C117">
            <v>53</v>
          </cell>
          <cell r="D117">
            <v>28</v>
          </cell>
          <cell r="E117">
            <v>42767</v>
          </cell>
          <cell r="F117">
            <v>42795</v>
          </cell>
          <cell r="G117">
            <v>738</v>
          </cell>
          <cell r="H117">
            <v>469</v>
          </cell>
        </row>
        <row r="118">
          <cell r="B118">
            <v>42795</v>
          </cell>
          <cell r="C118">
            <v>54</v>
          </cell>
          <cell r="D118">
            <v>31</v>
          </cell>
          <cell r="E118">
            <v>42795</v>
          </cell>
          <cell r="F118">
            <v>42826</v>
          </cell>
          <cell r="G118">
            <v>738</v>
          </cell>
          <cell r="H118">
            <v>469</v>
          </cell>
        </row>
        <row r="119">
          <cell r="B119">
            <v>42826</v>
          </cell>
          <cell r="C119">
            <v>55</v>
          </cell>
          <cell r="D119">
            <v>30</v>
          </cell>
          <cell r="E119">
            <v>42826</v>
          </cell>
          <cell r="F119">
            <v>42856</v>
          </cell>
          <cell r="G119">
            <v>738</v>
          </cell>
          <cell r="H119">
            <v>456</v>
          </cell>
        </row>
        <row r="120">
          <cell r="B120">
            <v>42856</v>
          </cell>
          <cell r="C120">
            <v>56</v>
          </cell>
          <cell r="D120">
            <v>31</v>
          </cell>
          <cell r="E120">
            <v>42856</v>
          </cell>
          <cell r="F120">
            <v>42887</v>
          </cell>
          <cell r="G120">
            <v>738</v>
          </cell>
          <cell r="H120">
            <v>456</v>
          </cell>
        </row>
        <row r="121">
          <cell r="B121">
            <v>42887</v>
          </cell>
          <cell r="C121">
            <v>57</v>
          </cell>
          <cell r="D121">
            <v>30</v>
          </cell>
          <cell r="E121">
            <v>42887</v>
          </cell>
          <cell r="F121">
            <v>42917</v>
          </cell>
          <cell r="G121">
            <v>738</v>
          </cell>
          <cell r="H121">
            <v>456</v>
          </cell>
        </row>
        <row r="122">
          <cell r="B122">
            <v>42917</v>
          </cell>
          <cell r="C122">
            <v>58</v>
          </cell>
          <cell r="D122">
            <v>31</v>
          </cell>
          <cell r="E122">
            <v>42917</v>
          </cell>
          <cell r="F122">
            <v>42948</v>
          </cell>
          <cell r="G122">
            <v>738</v>
          </cell>
          <cell r="H122">
            <v>478</v>
          </cell>
        </row>
        <row r="123">
          <cell r="B123">
            <v>42948</v>
          </cell>
          <cell r="C123">
            <v>59</v>
          </cell>
          <cell r="D123">
            <v>31</v>
          </cell>
          <cell r="E123">
            <v>42948</v>
          </cell>
          <cell r="F123">
            <v>42979</v>
          </cell>
          <cell r="G123">
            <v>738</v>
          </cell>
          <cell r="H123">
            <v>478</v>
          </cell>
        </row>
        <row r="124">
          <cell r="B124">
            <v>42979</v>
          </cell>
          <cell r="C124">
            <v>60</v>
          </cell>
          <cell r="D124">
            <v>30</v>
          </cell>
          <cell r="E124">
            <v>42979</v>
          </cell>
          <cell r="F124">
            <v>43009</v>
          </cell>
          <cell r="G124">
            <v>738</v>
          </cell>
          <cell r="H124">
            <v>478</v>
          </cell>
        </row>
        <row r="125">
          <cell r="B125">
            <v>43009</v>
          </cell>
          <cell r="C125">
            <v>61</v>
          </cell>
          <cell r="D125">
            <v>31</v>
          </cell>
          <cell r="E125">
            <v>43009</v>
          </cell>
          <cell r="F125">
            <v>43040</v>
          </cell>
          <cell r="G125">
            <v>738</v>
          </cell>
          <cell r="H125">
            <v>38</v>
          </cell>
        </row>
        <row r="126">
          <cell r="B126">
            <v>43040</v>
          </cell>
          <cell r="C126">
            <v>62</v>
          </cell>
          <cell r="D126">
            <v>30</v>
          </cell>
          <cell r="E126">
            <v>43040</v>
          </cell>
          <cell r="F126">
            <v>43070</v>
          </cell>
          <cell r="G126">
            <v>738</v>
          </cell>
          <cell r="H126">
            <v>38</v>
          </cell>
        </row>
        <row r="127">
          <cell r="B127">
            <v>43070</v>
          </cell>
          <cell r="C127">
            <v>63</v>
          </cell>
          <cell r="D127">
            <v>31</v>
          </cell>
          <cell r="E127">
            <v>43070</v>
          </cell>
          <cell r="F127">
            <v>43101</v>
          </cell>
          <cell r="G127">
            <v>738</v>
          </cell>
          <cell r="H127">
            <v>38</v>
          </cell>
        </row>
        <row r="128">
          <cell r="B128">
            <v>43101</v>
          </cell>
          <cell r="C128">
            <v>64</v>
          </cell>
          <cell r="D128">
            <v>31</v>
          </cell>
          <cell r="E128">
            <v>43101</v>
          </cell>
          <cell r="F128">
            <v>43132</v>
          </cell>
          <cell r="G128">
            <v>738</v>
          </cell>
          <cell r="H128">
            <v>49</v>
          </cell>
        </row>
        <row r="129">
          <cell r="B129">
            <v>43132</v>
          </cell>
          <cell r="C129">
            <v>65</v>
          </cell>
          <cell r="D129">
            <v>28</v>
          </cell>
          <cell r="E129">
            <v>43132</v>
          </cell>
          <cell r="F129">
            <v>43160</v>
          </cell>
          <cell r="G129">
            <v>738</v>
          </cell>
          <cell r="H129">
            <v>49</v>
          </cell>
        </row>
        <row r="130">
          <cell r="B130">
            <v>43160</v>
          </cell>
          <cell r="C130">
            <v>66</v>
          </cell>
          <cell r="D130">
            <v>31</v>
          </cell>
          <cell r="E130">
            <v>43160</v>
          </cell>
          <cell r="F130">
            <v>43191</v>
          </cell>
          <cell r="G130">
            <v>738</v>
          </cell>
          <cell r="H130">
            <v>49</v>
          </cell>
        </row>
        <row r="131">
          <cell r="B131">
            <v>43191</v>
          </cell>
          <cell r="C131">
            <v>67</v>
          </cell>
          <cell r="D131">
            <v>30</v>
          </cell>
          <cell r="E131">
            <v>43191</v>
          </cell>
          <cell r="F131">
            <v>43221</v>
          </cell>
          <cell r="G131">
            <v>738</v>
          </cell>
          <cell r="H131">
            <v>51</v>
          </cell>
        </row>
        <row r="132">
          <cell r="B132">
            <v>43221</v>
          </cell>
          <cell r="C132">
            <v>68</v>
          </cell>
          <cell r="D132">
            <v>31</v>
          </cell>
          <cell r="E132">
            <v>43221</v>
          </cell>
          <cell r="F132">
            <v>43252</v>
          </cell>
          <cell r="G132">
            <v>738</v>
          </cell>
          <cell r="H132">
            <v>51</v>
          </cell>
        </row>
        <row r="133">
          <cell r="B133">
            <v>43252</v>
          </cell>
          <cell r="C133">
            <v>69</v>
          </cell>
          <cell r="D133">
            <v>30</v>
          </cell>
          <cell r="E133">
            <v>43252</v>
          </cell>
          <cell r="F133">
            <v>43282</v>
          </cell>
          <cell r="G133">
            <v>738</v>
          </cell>
          <cell r="H133">
            <v>51</v>
          </cell>
        </row>
        <row r="134">
          <cell r="B134">
            <v>43282</v>
          </cell>
          <cell r="C134">
            <v>70</v>
          </cell>
          <cell r="D134">
            <v>31</v>
          </cell>
          <cell r="E134">
            <v>43282</v>
          </cell>
          <cell r="F134">
            <v>43313</v>
          </cell>
          <cell r="G134">
            <v>738</v>
          </cell>
          <cell r="H134">
            <v>63</v>
          </cell>
        </row>
        <row r="135">
          <cell r="B135">
            <v>43313</v>
          </cell>
          <cell r="C135">
            <v>71</v>
          </cell>
          <cell r="D135">
            <v>31</v>
          </cell>
          <cell r="E135">
            <v>43313</v>
          </cell>
          <cell r="F135">
            <v>43344</v>
          </cell>
          <cell r="G135">
            <v>738</v>
          </cell>
          <cell r="H135">
            <v>63</v>
          </cell>
        </row>
        <row r="136">
          <cell r="B136">
            <v>43344</v>
          </cell>
          <cell r="C136">
            <v>72</v>
          </cell>
          <cell r="D136">
            <v>30</v>
          </cell>
          <cell r="E136">
            <v>43344</v>
          </cell>
          <cell r="F136">
            <v>43374</v>
          </cell>
          <cell r="G136">
            <v>738</v>
          </cell>
          <cell r="H136">
            <v>63</v>
          </cell>
        </row>
        <row r="137">
          <cell r="B137">
            <v>43374</v>
          </cell>
          <cell r="C137">
            <v>73</v>
          </cell>
          <cell r="D137">
            <v>31</v>
          </cell>
          <cell r="E137">
            <v>43374</v>
          </cell>
          <cell r="F137">
            <v>43405</v>
          </cell>
          <cell r="G137">
            <v>738</v>
          </cell>
          <cell r="H137">
            <v>129</v>
          </cell>
        </row>
        <row r="138">
          <cell r="B138">
            <v>43405</v>
          </cell>
          <cell r="C138">
            <v>74</v>
          </cell>
          <cell r="D138">
            <v>30</v>
          </cell>
          <cell r="E138">
            <v>43405</v>
          </cell>
          <cell r="F138">
            <v>43435</v>
          </cell>
          <cell r="G138">
            <v>738</v>
          </cell>
          <cell r="H138">
            <v>129</v>
          </cell>
        </row>
        <row r="139">
          <cell r="B139">
            <v>43435</v>
          </cell>
          <cell r="C139">
            <v>75</v>
          </cell>
          <cell r="D139">
            <v>31</v>
          </cell>
          <cell r="E139">
            <v>43435</v>
          </cell>
          <cell r="F139">
            <v>43466</v>
          </cell>
          <cell r="G139">
            <v>738</v>
          </cell>
          <cell r="H139">
            <v>129</v>
          </cell>
        </row>
        <row r="140">
          <cell r="B140">
            <v>43466</v>
          </cell>
          <cell r="C140">
            <v>76</v>
          </cell>
          <cell r="D140">
            <v>31</v>
          </cell>
          <cell r="E140">
            <v>43466</v>
          </cell>
          <cell r="F140">
            <v>43497</v>
          </cell>
          <cell r="G140">
            <v>738</v>
          </cell>
          <cell r="H140">
            <v>133</v>
          </cell>
        </row>
        <row r="141">
          <cell r="B141">
            <v>43497</v>
          </cell>
          <cell r="C141">
            <v>77</v>
          </cell>
          <cell r="D141">
            <v>28</v>
          </cell>
          <cell r="E141">
            <v>43497</v>
          </cell>
          <cell r="F141">
            <v>43525</v>
          </cell>
          <cell r="G141">
            <v>738</v>
          </cell>
          <cell r="H141">
            <v>133</v>
          </cell>
        </row>
        <row r="142">
          <cell r="B142">
            <v>43525</v>
          </cell>
          <cell r="C142">
            <v>78</v>
          </cell>
          <cell r="D142">
            <v>31</v>
          </cell>
          <cell r="E142">
            <v>43525</v>
          </cell>
          <cell r="F142">
            <v>43556</v>
          </cell>
          <cell r="G142">
            <v>738</v>
          </cell>
          <cell r="H142">
            <v>133</v>
          </cell>
        </row>
        <row r="143">
          <cell r="B143">
            <v>43556</v>
          </cell>
          <cell r="C143">
            <v>79</v>
          </cell>
          <cell r="D143">
            <v>30</v>
          </cell>
          <cell r="E143">
            <v>43556</v>
          </cell>
          <cell r="F143">
            <v>43586</v>
          </cell>
          <cell r="G143">
            <v>738</v>
          </cell>
          <cell r="H143">
            <v>167</v>
          </cell>
        </row>
        <row r="144">
          <cell r="B144">
            <v>43586</v>
          </cell>
          <cell r="C144">
            <v>80</v>
          </cell>
          <cell r="D144">
            <v>31</v>
          </cell>
          <cell r="E144">
            <v>43586</v>
          </cell>
          <cell r="F144">
            <v>43617</v>
          </cell>
          <cell r="G144">
            <v>738</v>
          </cell>
          <cell r="H144">
            <v>167</v>
          </cell>
        </row>
        <row r="145">
          <cell r="B145">
            <v>43617</v>
          </cell>
          <cell r="C145">
            <v>81</v>
          </cell>
          <cell r="D145">
            <v>30</v>
          </cell>
          <cell r="E145">
            <v>43617</v>
          </cell>
          <cell r="F145">
            <v>43647</v>
          </cell>
          <cell r="G145">
            <v>738</v>
          </cell>
          <cell r="H145">
            <v>167</v>
          </cell>
        </row>
        <row r="146">
          <cell r="B146">
            <v>43647</v>
          </cell>
          <cell r="C146">
            <v>82</v>
          </cell>
          <cell r="D146">
            <v>31</v>
          </cell>
          <cell r="E146">
            <v>43647</v>
          </cell>
          <cell r="F146">
            <v>43678</v>
          </cell>
          <cell r="G146">
            <v>738</v>
          </cell>
          <cell r="H146">
            <v>203</v>
          </cell>
        </row>
        <row r="147">
          <cell r="B147">
            <v>43678</v>
          </cell>
          <cell r="C147">
            <v>83</v>
          </cell>
          <cell r="D147">
            <v>31</v>
          </cell>
          <cell r="E147">
            <v>43678</v>
          </cell>
          <cell r="F147">
            <v>43709</v>
          </cell>
          <cell r="G147">
            <v>738</v>
          </cell>
          <cell r="H147">
            <v>203</v>
          </cell>
        </row>
        <row r="148">
          <cell r="B148">
            <v>43709</v>
          </cell>
          <cell r="C148">
            <v>84</v>
          </cell>
          <cell r="D148">
            <v>30</v>
          </cell>
          <cell r="E148">
            <v>43709</v>
          </cell>
          <cell r="F148">
            <v>43739</v>
          </cell>
          <cell r="G148">
            <v>738</v>
          </cell>
          <cell r="H148">
            <v>203</v>
          </cell>
        </row>
        <row r="149">
          <cell r="B149">
            <v>43739</v>
          </cell>
          <cell r="C149">
            <v>85</v>
          </cell>
          <cell r="D149">
            <v>31</v>
          </cell>
          <cell r="E149">
            <v>43739</v>
          </cell>
          <cell r="F149">
            <v>43770</v>
          </cell>
          <cell r="G149">
            <v>738</v>
          </cell>
          <cell r="H149">
            <v>239</v>
          </cell>
        </row>
        <row r="150">
          <cell r="B150">
            <v>43770</v>
          </cell>
          <cell r="C150">
            <v>86</v>
          </cell>
          <cell r="D150">
            <v>30</v>
          </cell>
          <cell r="E150">
            <v>43770</v>
          </cell>
          <cell r="F150">
            <v>43800</v>
          </cell>
          <cell r="G150">
            <v>738</v>
          </cell>
          <cell r="H150">
            <v>239</v>
          </cell>
        </row>
        <row r="151">
          <cell r="B151">
            <v>43800</v>
          </cell>
          <cell r="C151">
            <v>87</v>
          </cell>
          <cell r="D151">
            <v>31</v>
          </cell>
          <cell r="E151">
            <v>43800</v>
          </cell>
          <cell r="F151">
            <v>43831</v>
          </cell>
          <cell r="G151">
            <v>738</v>
          </cell>
          <cell r="H151">
            <v>239</v>
          </cell>
        </row>
        <row r="152">
          <cell r="B152">
            <v>43831</v>
          </cell>
          <cell r="C152">
            <v>88</v>
          </cell>
          <cell r="D152">
            <v>31</v>
          </cell>
          <cell r="E152">
            <v>43831</v>
          </cell>
          <cell r="F152">
            <v>43862</v>
          </cell>
          <cell r="G152">
            <v>738</v>
          </cell>
          <cell r="H152">
            <v>281</v>
          </cell>
        </row>
        <row r="153">
          <cell r="B153">
            <v>43862</v>
          </cell>
          <cell r="C153">
            <v>89</v>
          </cell>
          <cell r="D153">
            <v>29</v>
          </cell>
          <cell r="E153">
            <v>43862</v>
          </cell>
          <cell r="F153">
            <v>43891</v>
          </cell>
          <cell r="G153">
            <v>738</v>
          </cell>
          <cell r="H153">
            <v>281</v>
          </cell>
        </row>
        <row r="154">
          <cell r="B154">
            <v>43891</v>
          </cell>
          <cell r="C154">
            <v>90</v>
          </cell>
          <cell r="D154">
            <v>31</v>
          </cell>
          <cell r="E154">
            <v>43891</v>
          </cell>
          <cell r="F154">
            <v>43922</v>
          </cell>
          <cell r="G154">
            <v>738</v>
          </cell>
          <cell r="H154">
            <v>281</v>
          </cell>
        </row>
        <row r="155">
          <cell r="B155">
            <v>43922</v>
          </cell>
          <cell r="C155">
            <v>91</v>
          </cell>
          <cell r="D155">
            <v>30</v>
          </cell>
          <cell r="E155">
            <v>43922</v>
          </cell>
          <cell r="F155">
            <v>43952</v>
          </cell>
          <cell r="G155">
            <v>738</v>
          </cell>
          <cell r="H155">
            <v>283</v>
          </cell>
        </row>
        <row r="156">
          <cell r="B156">
            <v>43952</v>
          </cell>
          <cell r="C156">
            <v>92</v>
          </cell>
          <cell r="D156">
            <v>31</v>
          </cell>
          <cell r="E156">
            <v>43952</v>
          </cell>
          <cell r="F156">
            <v>43983</v>
          </cell>
          <cell r="G156">
            <v>738</v>
          </cell>
          <cell r="H156">
            <v>283</v>
          </cell>
        </row>
        <row r="157">
          <cell r="B157">
            <v>43983</v>
          </cell>
          <cell r="C157">
            <v>93</v>
          </cell>
          <cell r="D157">
            <v>30</v>
          </cell>
          <cell r="E157">
            <v>43983</v>
          </cell>
          <cell r="F157">
            <v>44013</v>
          </cell>
          <cell r="G157">
            <v>738</v>
          </cell>
          <cell r="H157">
            <v>283</v>
          </cell>
        </row>
        <row r="158">
          <cell r="B158">
            <v>44013</v>
          </cell>
          <cell r="C158">
            <v>94</v>
          </cell>
          <cell r="D158">
            <v>31</v>
          </cell>
          <cell r="E158">
            <v>44013</v>
          </cell>
          <cell r="F158">
            <v>44044</v>
          </cell>
          <cell r="G158">
            <v>738</v>
          </cell>
          <cell r="H158">
            <v>297</v>
          </cell>
        </row>
        <row r="159">
          <cell r="B159">
            <v>44044</v>
          </cell>
          <cell r="C159">
            <v>95</v>
          </cell>
          <cell r="D159">
            <v>31</v>
          </cell>
          <cell r="E159">
            <v>44044</v>
          </cell>
          <cell r="F159">
            <v>44075</v>
          </cell>
          <cell r="G159">
            <v>738</v>
          </cell>
          <cell r="H159">
            <v>297</v>
          </cell>
        </row>
        <row r="160">
          <cell r="B160">
            <v>44075</v>
          </cell>
          <cell r="C160">
            <v>96</v>
          </cell>
          <cell r="D160">
            <v>30</v>
          </cell>
          <cell r="E160">
            <v>44075</v>
          </cell>
          <cell r="F160">
            <v>44105</v>
          </cell>
          <cell r="G160">
            <v>738</v>
          </cell>
          <cell r="H160">
            <v>297</v>
          </cell>
        </row>
        <row r="161">
          <cell r="B161">
            <v>44105</v>
          </cell>
          <cell r="C161">
            <v>97</v>
          </cell>
          <cell r="D161">
            <v>31</v>
          </cell>
          <cell r="E161">
            <v>44105</v>
          </cell>
          <cell r="F161">
            <v>44136</v>
          </cell>
          <cell r="G161">
            <v>738</v>
          </cell>
          <cell r="H161">
            <v>341</v>
          </cell>
        </row>
        <row r="162">
          <cell r="B162">
            <v>44136</v>
          </cell>
          <cell r="C162">
            <v>98</v>
          </cell>
          <cell r="D162">
            <v>30</v>
          </cell>
          <cell r="E162">
            <v>44136</v>
          </cell>
          <cell r="F162">
            <v>44166</v>
          </cell>
          <cell r="G162">
            <v>738</v>
          </cell>
          <cell r="H162">
            <v>341</v>
          </cell>
        </row>
        <row r="163">
          <cell r="B163">
            <v>44166</v>
          </cell>
          <cell r="C163">
            <v>99</v>
          </cell>
          <cell r="D163">
            <v>31</v>
          </cell>
          <cell r="E163">
            <v>44166</v>
          </cell>
          <cell r="F163">
            <v>44197</v>
          </cell>
          <cell r="G163">
            <v>738</v>
          </cell>
          <cell r="H163">
            <v>341</v>
          </cell>
        </row>
        <row r="164">
          <cell r="B164">
            <v>44197</v>
          </cell>
          <cell r="C164">
            <v>100</v>
          </cell>
          <cell r="D164">
            <v>31</v>
          </cell>
          <cell r="E164">
            <v>44197</v>
          </cell>
          <cell r="F164">
            <v>44228</v>
          </cell>
          <cell r="G164">
            <v>738</v>
          </cell>
          <cell r="H164">
            <v>374</v>
          </cell>
        </row>
        <row r="165">
          <cell r="B165">
            <v>44228</v>
          </cell>
          <cell r="C165">
            <v>101</v>
          </cell>
          <cell r="D165">
            <v>28</v>
          </cell>
          <cell r="E165">
            <v>44228</v>
          </cell>
          <cell r="F165">
            <v>44256</v>
          </cell>
          <cell r="G165">
            <v>738</v>
          </cell>
          <cell r="H165">
            <v>374</v>
          </cell>
        </row>
        <row r="166">
          <cell r="B166">
            <v>44256</v>
          </cell>
          <cell r="C166">
            <v>102</v>
          </cell>
          <cell r="D166">
            <v>31</v>
          </cell>
          <cell r="E166">
            <v>44256</v>
          </cell>
          <cell r="F166">
            <v>44287</v>
          </cell>
          <cell r="G166">
            <v>738</v>
          </cell>
          <cell r="H166">
            <v>374</v>
          </cell>
        </row>
        <row r="167">
          <cell r="B167">
            <v>44287</v>
          </cell>
          <cell r="C167">
            <v>103</v>
          </cell>
          <cell r="D167">
            <v>30</v>
          </cell>
          <cell r="E167">
            <v>44287</v>
          </cell>
          <cell r="F167">
            <v>44317</v>
          </cell>
          <cell r="G167">
            <v>738</v>
          </cell>
          <cell r="H167">
            <v>367</v>
          </cell>
        </row>
        <row r="168">
          <cell r="B168">
            <v>44317</v>
          </cell>
          <cell r="C168">
            <v>104</v>
          </cell>
          <cell r="D168">
            <v>31</v>
          </cell>
          <cell r="E168">
            <v>44317</v>
          </cell>
          <cell r="F168">
            <v>44348</v>
          </cell>
          <cell r="G168">
            <v>738</v>
          </cell>
          <cell r="H168">
            <v>367</v>
          </cell>
        </row>
        <row r="169">
          <cell r="B169">
            <v>44348</v>
          </cell>
          <cell r="C169">
            <v>105</v>
          </cell>
          <cell r="D169">
            <v>30</v>
          </cell>
          <cell r="E169">
            <v>44348</v>
          </cell>
          <cell r="F169">
            <v>44378</v>
          </cell>
          <cell r="G169">
            <v>738</v>
          </cell>
          <cell r="H169">
            <v>367</v>
          </cell>
        </row>
        <row r="170">
          <cell r="B170">
            <v>44378</v>
          </cell>
          <cell r="C170">
            <v>106</v>
          </cell>
          <cell r="D170">
            <v>31</v>
          </cell>
          <cell r="E170">
            <v>44378</v>
          </cell>
          <cell r="F170">
            <v>44409</v>
          </cell>
          <cell r="G170">
            <v>738</v>
          </cell>
          <cell r="H170">
            <v>397</v>
          </cell>
        </row>
        <row r="171">
          <cell r="B171">
            <v>44409</v>
          </cell>
          <cell r="C171">
            <v>107</v>
          </cell>
          <cell r="D171">
            <v>31</v>
          </cell>
          <cell r="E171">
            <v>44409</v>
          </cell>
          <cell r="F171">
            <v>44440</v>
          </cell>
          <cell r="G171">
            <v>738</v>
          </cell>
          <cell r="H171">
            <v>397</v>
          </cell>
        </row>
        <row r="172">
          <cell r="B172">
            <v>44440</v>
          </cell>
          <cell r="C172">
            <v>108</v>
          </cell>
          <cell r="D172">
            <v>30</v>
          </cell>
          <cell r="E172">
            <v>44440</v>
          </cell>
          <cell r="F172">
            <v>44470</v>
          </cell>
          <cell r="G172">
            <v>738</v>
          </cell>
          <cell r="H172">
            <v>397</v>
          </cell>
        </row>
        <row r="173">
          <cell r="B173">
            <v>44470</v>
          </cell>
          <cell r="C173">
            <v>109</v>
          </cell>
          <cell r="D173">
            <v>31</v>
          </cell>
          <cell r="E173">
            <v>44470</v>
          </cell>
          <cell r="F173">
            <v>44501</v>
          </cell>
          <cell r="G173">
            <v>738</v>
          </cell>
          <cell r="H173">
            <v>434</v>
          </cell>
        </row>
        <row r="174">
          <cell r="B174">
            <v>44501</v>
          </cell>
          <cell r="C174">
            <v>110</v>
          </cell>
          <cell r="D174">
            <v>30</v>
          </cell>
          <cell r="E174">
            <v>44501</v>
          </cell>
          <cell r="F174">
            <v>44531</v>
          </cell>
          <cell r="G174">
            <v>738</v>
          </cell>
          <cell r="H174">
            <v>434</v>
          </cell>
        </row>
        <row r="175">
          <cell r="B175">
            <v>44531</v>
          </cell>
          <cell r="C175">
            <v>111</v>
          </cell>
          <cell r="D175">
            <v>31</v>
          </cell>
          <cell r="E175">
            <v>44531</v>
          </cell>
          <cell r="F175">
            <v>44562</v>
          </cell>
          <cell r="G175">
            <v>738</v>
          </cell>
          <cell r="H175">
            <v>434</v>
          </cell>
        </row>
        <row r="176">
          <cell r="B176">
            <v>44562</v>
          </cell>
          <cell r="C176">
            <v>112</v>
          </cell>
          <cell r="D176">
            <v>31</v>
          </cell>
          <cell r="E176">
            <v>44562</v>
          </cell>
          <cell r="F176">
            <v>44593</v>
          </cell>
          <cell r="G176">
            <v>738</v>
          </cell>
          <cell r="H176">
            <v>471</v>
          </cell>
        </row>
        <row r="177">
          <cell r="B177">
            <v>44593</v>
          </cell>
          <cell r="C177">
            <v>113</v>
          </cell>
          <cell r="D177">
            <v>28</v>
          </cell>
          <cell r="E177">
            <v>44593</v>
          </cell>
          <cell r="F177">
            <v>44621</v>
          </cell>
          <cell r="G177">
            <v>738</v>
          </cell>
          <cell r="H177">
            <v>471</v>
          </cell>
        </row>
        <row r="178">
          <cell r="B178">
            <v>44621</v>
          </cell>
          <cell r="C178">
            <v>114</v>
          </cell>
          <cell r="D178">
            <v>31</v>
          </cell>
          <cell r="E178">
            <v>44621</v>
          </cell>
          <cell r="F178">
            <v>44652</v>
          </cell>
          <cell r="G178">
            <v>738</v>
          </cell>
          <cell r="H178">
            <v>471</v>
          </cell>
        </row>
        <row r="179">
          <cell r="B179">
            <v>44652</v>
          </cell>
          <cell r="C179">
            <v>115</v>
          </cell>
          <cell r="D179">
            <v>30</v>
          </cell>
          <cell r="E179">
            <v>44652</v>
          </cell>
          <cell r="F179">
            <v>44682</v>
          </cell>
          <cell r="G179">
            <v>738</v>
          </cell>
          <cell r="H179">
            <v>472</v>
          </cell>
        </row>
        <row r="180">
          <cell r="B180">
            <v>44682</v>
          </cell>
          <cell r="C180">
            <v>116</v>
          </cell>
          <cell r="D180">
            <v>31</v>
          </cell>
          <cell r="E180">
            <v>44682</v>
          </cell>
          <cell r="F180">
            <v>44713</v>
          </cell>
          <cell r="G180">
            <v>738</v>
          </cell>
          <cell r="H180">
            <v>472</v>
          </cell>
        </row>
        <row r="181">
          <cell r="B181">
            <v>44713</v>
          </cell>
          <cell r="C181">
            <v>117</v>
          </cell>
          <cell r="D181">
            <v>30</v>
          </cell>
          <cell r="E181">
            <v>44713</v>
          </cell>
          <cell r="F181">
            <v>44743</v>
          </cell>
          <cell r="G181">
            <v>738</v>
          </cell>
          <cell r="H181">
            <v>472</v>
          </cell>
        </row>
        <row r="182">
          <cell r="B182">
            <v>44743</v>
          </cell>
          <cell r="C182">
            <v>118</v>
          </cell>
          <cell r="D182">
            <v>31</v>
          </cell>
          <cell r="E182">
            <v>44743</v>
          </cell>
          <cell r="F182">
            <v>44774</v>
          </cell>
          <cell r="G182">
            <v>738</v>
          </cell>
          <cell r="H182">
            <v>526</v>
          </cell>
        </row>
        <row r="183">
          <cell r="B183">
            <v>44774</v>
          </cell>
          <cell r="C183">
            <v>119</v>
          </cell>
          <cell r="D183">
            <v>31</v>
          </cell>
          <cell r="E183">
            <v>44774</v>
          </cell>
          <cell r="F183">
            <v>44805</v>
          </cell>
          <cell r="G183">
            <v>738</v>
          </cell>
          <cell r="H183">
            <v>526</v>
          </cell>
        </row>
        <row r="184">
          <cell r="B184">
            <v>44805</v>
          </cell>
          <cell r="C184">
            <v>120</v>
          </cell>
          <cell r="D184">
            <v>30</v>
          </cell>
          <cell r="E184">
            <v>44805</v>
          </cell>
          <cell r="F184">
            <v>44835</v>
          </cell>
          <cell r="G184">
            <v>738</v>
          </cell>
          <cell r="H184">
            <v>526</v>
          </cell>
        </row>
        <row r="185">
          <cell r="B185">
            <v>44835</v>
          </cell>
          <cell r="C185">
            <v>121</v>
          </cell>
          <cell r="D185">
            <v>31</v>
          </cell>
          <cell r="E185">
            <v>44835</v>
          </cell>
          <cell r="F185">
            <v>44866</v>
          </cell>
          <cell r="G185">
            <v>556</v>
          </cell>
          <cell r="H185">
            <v>7.44</v>
          </cell>
        </row>
        <row r="186">
          <cell r="B186">
            <v>44866</v>
          </cell>
          <cell r="C186">
            <v>122</v>
          </cell>
          <cell r="D186">
            <v>30</v>
          </cell>
          <cell r="E186">
            <v>44866</v>
          </cell>
          <cell r="F186">
            <v>44896</v>
          </cell>
          <cell r="G186">
            <v>556</v>
          </cell>
          <cell r="H186">
            <v>7.44</v>
          </cell>
        </row>
        <row r="187">
          <cell r="B187">
            <v>44896</v>
          </cell>
          <cell r="C187">
            <v>123</v>
          </cell>
          <cell r="D187">
            <v>31</v>
          </cell>
          <cell r="E187">
            <v>44896</v>
          </cell>
          <cell r="F187">
            <v>44927</v>
          </cell>
          <cell r="G187">
            <v>556</v>
          </cell>
          <cell r="H187">
            <v>7.44</v>
          </cell>
        </row>
        <row r="188">
          <cell r="B188">
            <v>44927</v>
          </cell>
          <cell r="C188">
            <v>124</v>
          </cell>
          <cell r="D188">
            <v>31</v>
          </cell>
          <cell r="E188">
            <v>44927</v>
          </cell>
          <cell r="F188">
            <v>44958</v>
          </cell>
          <cell r="G188">
            <v>588</v>
          </cell>
          <cell r="H188">
            <v>9.4</v>
          </cell>
        </row>
        <row r="189">
          <cell r="B189">
            <v>44958</v>
          </cell>
          <cell r="C189">
            <v>125</v>
          </cell>
          <cell r="D189">
            <v>28</v>
          </cell>
          <cell r="E189">
            <v>44958</v>
          </cell>
          <cell r="F189">
            <v>44986</v>
          </cell>
          <cell r="G189">
            <v>588</v>
          </cell>
          <cell r="H189">
            <v>9.4</v>
          </cell>
        </row>
        <row r="190">
          <cell r="B190">
            <v>44986</v>
          </cell>
          <cell r="C190">
            <v>126</v>
          </cell>
          <cell r="D190">
            <v>31</v>
          </cell>
          <cell r="E190">
            <v>44986</v>
          </cell>
          <cell r="F190">
            <v>45017</v>
          </cell>
          <cell r="G190">
            <v>588</v>
          </cell>
          <cell r="H190">
            <v>9.4</v>
          </cell>
        </row>
        <row r="191">
          <cell r="B191">
            <v>45017</v>
          </cell>
          <cell r="C191">
            <v>127</v>
          </cell>
          <cell r="D191">
            <v>30</v>
          </cell>
          <cell r="E191">
            <v>45017</v>
          </cell>
          <cell r="F191">
            <v>45047</v>
          </cell>
          <cell r="G191">
            <v>596</v>
          </cell>
          <cell r="H191">
            <v>9.9</v>
          </cell>
        </row>
        <row r="192">
          <cell r="B192">
            <v>45047</v>
          </cell>
          <cell r="C192">
            <v>128</v>
          </cell>
          <cell r="D192">
            <v>31</v>
          </cell>
          <cell r="E192">
            <v>45047</v>
          </cell>
          <cell r="F192">
            <v>45078</v>
          </cell>
          <cell r="G192">
            <v>596</v>
          </cell>
          <cell r="H192">
            <v>9.9</v>
          </cell>
        </row>
        <row r="193">
          <cell r="B193">
            <v>45078</v>
          </cell>
          <cell r="C193">
            <v>129</v>
          </cell>
          <cell r="D193">
            <v>30</v>
          </cell>
          <cell r="E193">
            <v>45078</v>
          </cell>
          <cell r="F193">
            <v>45108</v>
          </cell>
          <cell r="G193">
            <v>596</v>
          </cell>
          <cell r="H193">
            <v>9.9</v>
          </cell>
        </row>
        <row r="194">
          <cell r="B194">
            <v>45108</v>
          </cell>
          <cell r="C194">
            <v>130</v>
          </cell>
          <cell r="D194">
            <v>31</v>
          </cell>
          <cell r="E194">
            <v>45108</v>
          </cell>
          <cell r="F194">
            <v>45139</v>
          </cell>
          <cell r="G194">
            <v>632</v>
          </cell>
          <cell r="H194">
            <v>12.07</v>
          </cell>
        </row>
        <row r="195">
          <cell r="B195">
            <v>45139</v>
          </cell>
          <cell r="C195">
            <v>131</v>
          </cell>
          <cell r="D195">
            <v>31</v>
          </cell>
          <cell r="E195">
            <v>45139</v>
          </cell>
          <cell r="F195">
            <v>45170</v>
          </cell>
          <cell r="G195">
            <v>632</v>
          </cell>
          <cell r="H195">
            <v>12.07</v>
          </cell>
        </row>
        <row r="196">
          <cell r="B196">
            <v>45170</v>
          </cell>
          <cell r="C196">
            <v>132</v>
          </cell>
          <cell r="D196">
            <v>30</v>
          </cell>
          <cell r="E196">
            <v>45170</v>
          </cell>
          <cell r="F196">
            <v>45200</v>
          </cell>
          <cell r="G196">
            <v>632</v>
          </cell>
          <cell r="H196">
            <v>12.07</v>
          </cell>
        </row>
        <row r="197">
          <cell r="B197">
            <v>45200</v>
          </cell>
          <cell r="C197">
            <v>133</v>
          </cell>
          <cell r="D197">
            <v>31</v>
          </cell>
          <cell r="E197">
            <v>45200</v>
          </cell>
          <cell r="F197">
            <v>45231</v>
          </cell>
          <cell r="G197">
            <v>693</v>
          </cell>
          <cell r="H197">
            <v>15.77</v>
          </cell>
        </row>
        <row r="198">
          <cell r="B198">
            <v>45231</v>
          </cell>
          <cell r="C198">
            <v>134</v>
          </cell>
          <cell r="D198">
            <v>30</v>
          </cell>
          <cell r="E198">
            <v>45231</v>
          </cell>
          <cell r="F198">
            <v>45261</v>
          </cell>
          <cell r="G198">
            <v>693</v>
          </cell>
          <cell r="H198">
            <v>15.77</v>
          </cell>
        </row>
        <row r="199">
          <cell r="B199">
            <v>45261</v>
          </cell>
          <cell r="C199">
            <v>135</v>
          </cell>
          <cell r="D199">
            <v>31</v>
          </cell>
          <cell r="E199">
            <v>45261</v>
          </cell>
          <cell r="F199">
            <v>45292</v>
          </cell>
          <cell r="G199">
            <v>693</v>
          </cell>
          <cell r="H199">
            <v>15.77</v>
          </cell>
        </row>
        <row r="200">
          <cell r="B200">
            <v>45292</v>
          </cell>
          <cell r="C200">
            <v>136</v>
          </cell>
          <cell r="D200">
            <v>31</v>
          </cell>
          <cell r="E200">
            <v>45292</v>
          </cell>
          <cell r="F200">
            <v>45323</v>
          </cell>
          <cell r="G200">
            <v>693</v>
          </cell>
          <cell r="H200">
            <v>15.73</v>
          </cell>
        </row>
        <row r="201">
          <cell r="B201">
            <v>45323</v>
          </cell>
          <cell r="C201">
            <v>137</v>
          </cell>
          <cell r="D201">
            <v>29</v>
          </cell>
          <cell r="E201">
            <v>45323</v>
          </cell>
          <cell r="F201">
            <v>45352</v>
          </cell>
          <cell r="G201">
            <v>693</v>
          </cell>
          <cell r="H201">
            <v>15.73</v>
          </cell>
        </row>
        <row r="202">
          <cell r="B202">
            <v>45352</v>
          </cell>
          <cell r="C202">
            <v>138</v>
          </cell>
          <cell r="D202">
            <v>31</v>
          </cell>
          <cell r="E202">
            <v>45352</v>
          </cell>
          <cell r="F202">
            <v>45383</v>
          </cell>
          <cell r="G202">
            <v>693</v>
          </cell>
          <cell r="H202">
            <v>15.73</v>
          </cell>
        </row>
        <row r="203">
          <cell r="B203">
            <v>45383</v>
          </cell>
          <cell r="C203">
            <v>139</v>
          </cell>
          <cell r="D203">
            <v>30</v>
          </cell>
          <cell r="E203">
            <v>45383</v>
          </cell>
          <cell r="F203">
            <v>45413</v>
          </cell>
          <cell r="G203">
            <v>693</v>
          </cell>
          <cell r="H203">
            <v>15.97</v>
          </cell>
        </row>
        <row r="204">
          <cell r="B204">
            <v>45413</v>
          </cell>
          <cell r="C204">
            <v>140</v>
          </cell>
          <cell r="D204">
            <v>31</v>
          </cell>
          <cell r="E204">
            <v>45413</v>
          </cell>
          <cell r="F204">
            <v>45444</v>
          </cell>
          <cell r="G204">
            <v>693</v>
          </cell>
          <cell r="H204">
            <v>15.97</v>
          </cell>
        </row>
        <row r="205">
          <cell r="B205">
            <v>45444</v>
          </cell>
          <cell r="C205">
            <v>141</v>
          </cell>
          <cell r="D205">
            <v>30</v>
          </cell>
          <cell r="E205">
            <v>45444</v>
          </cell>
          <cell r="F205">
            <v>45474</v>
          </cell>
          <cell r="G205">
            <v>693</v>
          </cell>
          <cell r="H205">
            <v>15.97</v>
          </cell>
        </row>
        <row r="206">
          <cell r="B206">
            <v>45474</v>
          </cell>
          <cell r="C206">
            <v>142</v>
          </cell>
          <cell r="D206">
            <v>31</v>
          </cell>
          <cell r="E206">
            <v>45474</v>
          </cell>
          <cell r="F206">
            <v>45505</v>
          </cell>
          <cell r="G206">
            <v>693</v>
          </cell>
          <cell r="H206">
            <v>17.2</v>
          </cell>
        </row>
        <row r="207">
          <cell r="B207">
            <v>45505</v>
          </cell>
          <cell r="C207">
            <v>143</v>
          </cell>
          <cell r="D207">
            <v>31</v>
          </cell>
          <cell r="E207">
            <v>45505</v>
          </cell>
          <cell r="F207">
            <v>45536</v>
          </cell>
          <cell r="G207">
            <v>693</v>
          </cell>
          <cell r="H207">
            <v>17.2</v>
          </cell>
        </row>
        <row r="208">
          <cell r="B208">
            <v>45536</v>
          </cell>
          <cell r="C208">
            <v>144</v>
          </cell>
          <cell r="D208">
            <v>30</v>
          </cell>
          <cell r="E208">
            <v>45536</v>
          </cell>
          <cell r="F208">
            <v>45566</v>
          </cell>
          <cell r="G208">
            <v>693</v>
          </cell>
          <cell r="H208">
            <v>17.2</v>
          </cell>
        </row>
        <row r="209">
          <cell r="B209">
            <v>45566</v>
          </cell>
          <cell r="C209">
            <v>145</v>
          </cell>
          <cell r="D209">
            <v>31</v>
          </cell>
          <cell r="E209">
            <v>45566</v>
          </cell>
          <cell r="F209">
            <v>45597</v>
          </cell>
          <cell r="G209">
            <v>693</v>
          </cell>
          <cell r="H209">
            <v>19.829999999999998</v>
          </cell>
        </row>
        <row r="210">
          <cell r="B210">
            <v>45597</v>
          </cell>
          <cell r="C210">
            <v>146</v>
          </cell>
          <cell r="D210">
            <v>30</v>
          </cell>
          <cell r="E210">
            <v>45597</v>
          </cell>
          <cell r="F210">
            <v>45627</v>
          </cell>
          <cell r="G210">
            <v>693</v>
          </cell>
          <cell r="H210">
            <v>19.829999999999998</v>
          </cell>
        </row>
        <row r="211">
          <cell r="B211">
            <v>45627</v>
          </cell>
          <cell r="C211">
            <v>147</v>
          </cell>
          <cell r="D211">
            <v>31</v>
          </cell>
          <cell r="E211">
            <v>45627</v>
          </cell>
          <cell r="F211">
            <v>45658</v>
          </cell>
          <cell r="G211">
            <v>693</v>
          </cell>
          <cell r="H211">
            <v>19.829999999999998</v>
          </cell>
        </row>
        <row r="212">
          <cell r="B212">
            <v>45658</v>
          </cell>
          <cell r="C212">
            <v>148</v>
          </cell>
          <cell r="D212">
            <v>31</v>
          </cell>
          <cell r="E212">
            <v>45658</v>
          </cell>
          <cell r="F212">
            <v>45689</v>
          </cell>
          <cell r="G212">
            <v>693</v>
          </cell>
          <cell r="H212">
            <v>19.829999999999998</v>
          </cell>
        </row>
        <row r="213">
          <cell r="B213">
            <v>45689</v>
          </cell>
          <cell r="C213">
            <v>149</v>
          </cell>
          <cell r="D213">
            <v>28</v>
          </cell>
          <cell r="E213">
            <v>45689</v>
          </cell>
          <cell r="F213">
            <v>45717</v>
          </cell>
          <cell r="G213">
            <v>693</v>
          </cell>
          <cell r="H213">
            <v>19.829999999999998</v>
          </cell>
        </row>
        <row r="214">
          <cell r="B214">
            <v>45717</v>
          </cell>
          <cell r="C214">
            <v>150</v>
          </cell>
          <cell r="D214">
            <v>31</v>
          </cell>
          <cell r="E214">
            <v>45717</v>
          </cell>
          <cell r="F214">
            <v>45748</v>
          </cell>
          <cell r="G214">
            <v>693</v>
          </cell>
          <cell r="H214">
            <v>19.829999999999998</v>
          </cell>
        </row>
        <row r="215">
          <cell r="B215">
            <v>45748</v>
          </cell>
          <cell r="C215">
            <v>151</v>
          </cell>
          <cell r="D215">
            <v>30</v>
          </cell>
          <cell r="E215">
            <v>45748</v>
          </cell>
          <cell r="F215">
            <v>45778</v>
          </cell>
          <cell r="G215">
            <v>693</v>
          </cell>
          <cell r="H215">
            <v>19.829999999999998</v>
          </cell>
        </row>
        <row r="216">
          <cell r="B216">
            <v>45778</v>
          </cell>
          <cell r="C216">
            <v>152</v>
          </cell>
          <cell r="D216">
            <v>31</v>
          </cell>
          <cell r="E216">
            <v>45778</v>
          </cell>
          <cell r="F216">
            <v>45809</v>
          </cell>
          <cell r="G216">
            <v>693</v>
          </cell>
          <cell r="H216">
            <v>19.829999999999998</v>
          </cell>
        </row>
        <row r="217">
          <cell r="B217">
            <v>45809</v>
          </cell>
          <cell r="C217">
            <v>153</v>
          </cell>
          <cell r="D217">
            <v>30</v>
          </cell>
          <cell r="E217">
            <v>45809</v>
          </cell>
          <cell r="F217">
            <v>45839</v>
          </cell>
          <cell r="G217">
            <v>693</v>
          </cell>
          <cell r="H217">
            <v>19.829999999999998</v>
          </cell>
        </row>
        <row r="218">
          <cell r="B218">
            <v>45839</v>
          </cell>
          <cell r="C218">
            <v>154</v>
          </cell>
          <cell r="D218">
            <v>31</v>
          </cell>
          <cell r="E218">
            <v>45839</v>
          </cell>
          <cell r="F218">
            <v>45870</v>
          </cell>
          <cell r="G218">
            <v>693</v>
          </cell>
          <cell r="H218">
            <v>19.829999999999998</v>
          </cell>
        </row>
        <row r="219">
          <cell r="B219">
            <v>45870</v>
          </cell>
          <cell r="C219">
            <v>155</v>
          </cell>
          <cell r="D219">
            <v>31</v>
          </cell>
          <cell r="E219">
            <v>45870</v>
          </cell>
          <cell r="F219">
            <v>45901</v>
          </cell>
          <cell r="G219">
            <v>693</v>
          </cell>
          <cell r="H219">
            <v>19.829999999999998</v>
          </cell>
        </row>
        <row r="220">
          <cell r="B220">
            <v>45901</v>
          </cell>
          <cell r="C220">
            <v>156</v>
          </cell>
          <cell r="D220">
            <v>30</v>
          </cell>
          <cell r="E220">
            <v>45901</v>
          </cell>
          <cell r="F220">
            <v>45931</v>
          </cell>
          <cell r="G220">
            <v>693</v>
          </cell>
          <cell r="H220">
            <v>19.829999999999998</v>
          </cell>
        </row>
        <row r="221">
          <cell r="B221">
            <v>45931</v>
          </cell>
          <cell r="C221">
            <v>157</v>
          </cell>
          <cell r="D221">
            <v>31</v>
          </cell>
          <cell r="E221">
            <v>45931</v>
          </cell>
          <cell r="F221">
            <v>45962</v>
          </cell>
          <cell r="G221">
            <v>693</v>
          </cell>
          <cell r="H221">
            <v>19.829999999999998</v>
          </cell>
        </row>
        <row r="222">
          <cell r="B222">
            <v>45962</v>
          </cell>
          <cell r="C222">
            <v>158</v>
          </cell>
          <cell r="D222">
            <v>30</v>
          </cell>
          <cell r="E222">
            <v>45962</v>
          </cell>
          <cell r="F222">
            <v>45992</v>
          </cell>
          <cell r="G222">
            <v>693</v>
          </cell>
          <cell r="H222">
            <v>19.829999999999998</v>
          </cell>
        </row>
        <row r="223">
          <cell r="B223">
            <v>45992</v>
          </cell>
          <cell r="C223">
            <v>159</v>
          </cell>
          <cell r="D223">
            <v>31</v>
          </cell>
          <cell r="E223">
            <v>45992</v>
          </cell>
          <cell r="F223">
            <v>46023</v>
          </cell>
          <cell r="G223">
            <v>693</v>
          </cell>
          <cell r="H223">
            <v>19.829999999999998</v>
          </cell>
        </row>
        <row r="224">
          <cell r="B224">
            <v>46023</v>
          </cell>
          <cell r="C224">
            <v>160</v>
          </cell>
          <cell r="D224">
            <v>31</v>
          </cell>
          <cell r="E224">
            <v>46023</v>
          </cell>
          <cell r="F224">
            <v>46054</v>
          </cell>
          <cell r="H224">
            <v>19.829999999999998</v>
          </cell>
        </row>
        <row r="225">
          <cell r="B225">
            <v>46054</v>
          </cell>
          <cell r="C225">
            <v>161</v>
          </cell>
          <cell r="D225">
            <v>28</v>
          </cell>
          <cell r="E225">
            <v>46054</v>
          </cell>
          <cell r="F225">
            <v>46082</v>
          </cell>
          <cell r="H225">
            <v>19.829999999999998</v>
          </cell>
        </row>
        <row r="226">
          <cell r="B226">
            <v>46082</v>
          </cell>
          <cell r="C226">
            <v>162</v>
          </cell>
          <cell r="D226">
            <v>31</v>
          </cell>
          <cell r="E226">
            <v>46082</v>
          </cell>
          <cell r="F226">
            <v>46113</v>
          </cell>
          <cell r="H226">
            <v>19.829999999999998</v>
          </cell>
        </row>
        <row r="227">
          <cell r="B227">
            <v>46113</v>
          </cell>
          <cell r="C227">
            <v>163</v>
          </cell>
          <cell r="D227">
            <v>30</v>
          </cell>
          <cell r="E227">
            <v>46113</v>
          </cell>
          <cell r="F227">
            <v>46143</v>
          </cell>
          <cell r="H227">
            <v>19.829999999999998</v>
          </cell>
        </row>
        <row r="228">
          <cell r="B228">
            <v>46143</v>
          </cell>
          <cell r="C228">
            <v>164</v>
          </cell>
          <cell r="D228">
            <v>31</v>
          </cell>
          <cell r="E228">
            <v>46143</v>
          </cell>
          <cell r="F228">
            <v>46174</v>
          </cell>
          <cell r="H228">
            <v>19.829999999999998</v>
          </cell>
        </row>
        <row r="229">
          <cell r="B229">
            <v>46174</v>
          </cell>
          <cell r="C229">
            <v>165</v>
          </cell>
          <cell r="D229">
            <v>30</v>
          </cell>
          <cell r="E229">
            <v>46174</v>
          </cell>
          <cell r="F229">
            <v>46204</v>
          </cell>
          <cell r="H229">
            <v>19.829999999999998</v>
          </cell>
        </row>
        <row r="230">
          <cell r="B230">
            <v>46204</v>
          </cell>
          <cell r="C230">
            <v>166</v>
          </cell>
          <cell r="D230">
            <v>31</v>
          </cell>
          <cell r="E230">
            <v>46204</v>
          </cell>
          <cell r="F230">
            <v>46235</v>
          </cell>
          <cell r="H230">
            <v>19.829999999999998</v>
          </cell>
        </row>
        <row r="231">
          <cell r="B231">
            <v>46235</v>
          </cell>
          <cell r="C231">
            <v>167</v>
          </cell>
          <cell r="D231">
            <v>31</v>
          </cell>
          <cell r="E231">
            <v>46235</v>
          </cell>
          <cell r="F231">
            <v>46266</v>
          </cell>
          <cell r="H231">
            <v>19.829999999999998</v>
          </cell>
        </row>
        <row r="232">
          <cell r="B232">
            <v>46266</v>
          </cell>
          <cell r="C232">
            <v>168</v>
          </cell>
          <cell r="D232">
            <v>30</v>
          </cell>
          <cell r="E232">
            <v>46266</v>
          </cell>
          <cell r="F232">
            <v>46296</v>
          </cell>
          <cell r="H232">
            <v>19.829999999999998</v>
          </cell>
        </row>
        <row r="233">
          <cell r="B233">
            <v>46296</v>
          </cell>
          <cell r="C233">
            <v>169</v>
          </cell>
          <cell r="D233">
            <v>31</v>
          </cell>
          <cell r="E233">
            <v>46296</v>
          </cell>
          <cell r="F233">
            <v>46327</v>
          </cell>
          <cell r="H233">
            <v>19.829999999999998</v>
          </cell>
        </row>
        <row r="234">
          <cell r="B234">
            <v>46327</v>
          </cell>
          <cell r="C234">
            <v>170</v>
          </cell>
          <cell r="D234">
            <v>30</v>
          </cell>
          <cell r="E234">
            <v>46327</v>
          </cell>
          <cell r="F234">
            <v>46357</v>
          </cell>
          <cell r="H234">
            <v>19.829999999999998</v>
          </cell>
        </row>
        <row r="235">
          <cell r="B235">
            <v>46357</v>
          </cell>
          <cell r="C235">
            <v>171</v>
          </cell>
          <cell r="D235">
            <v>31</v>
          </cell>
          <cell r="E235">
            <v>46357</v>
          </cell>
          <cell r="F235">
            <v>46388</v>
          </cell>
          <cell r="H235">
            <v>19.829999999999998</v>
          </cell>
        </row>
        <row r="236">
          <cell r="B236">
            <v>46388</v>
          </cell>
          <cell r="C236">
            <v>172</v>
          </cell>
          <cell r="D236">
            <v>31</v>
          </cell>
          <cell r="E236">
            <v>46388</v>
          </cell>
          <cell r="F236">
            <v>46419</v>
          </cell>
          <cell r="H236">
            <v>19.829999999999998</v>
          </cell>
        </row>
        <row r="237">
          <cell r="B237">
            <v>46419</v>
          </cell>
          <cell r="C237">
            <v>173</v>
          </cell>
          <cell r="D237">
            <v>28</v>
          </cell>
          <cell r="E237">
            <v>46419</v>
          </cell>
          <cell r="F237">
            <v>46447</v>
          </cell>
          <cell r="H237">
            <v>19.829999999999998</v>
          </cell>
        </row>
        <row r="238">
          <cell r="B238">
            <v>46447</v>
          </cell>
          <cell r="C238">
            <v>174</v>
          </cell>
          <cell r="D238">
            <v>31</v>
          </cell>
          <cell r="E238">
            <v>46447</v>
          </cell>
          <cell r="F238">
            <v>46478</v>
          </cell>
          <cell r="H238">
            <v>19.829999999999998</v>
          </cell>
        </row>
        <row r="239">
          <cell r="B239">
            <v>46478</v>
          </cell>
          <cell r="C239">
            <v>175</v>
          </cell>
          <cell r="D239">
            <v>30</v>
          </cell>
          <cell r="E239">
            <v>46478</v>
          </cell>
          <cell r="F239">
            <v>46508</v>
          </cell>
          <cell r="H239">
            <v>19.829999999999998</v>
          </cell>
        </row>
        <row r="240">
          <cell r="B240">
            <v>46508</v>
          </cell>
          <cell r="C240">
            <v>176</v>
          </cell>
          <cell r="D240">
            <v>31</v>
          </cell>
          <cell r="E240">
            <v>46508</v>
          </cell>
          <cell r="F240">
            <v>46539</v>
          </cell>
          <cell r="H240">
            <v>19.829999999999998</v>
          </cell>
        </row>
        <row r="241">
          <cell r="B241">
            <v>46539</v>
          </cell>
          <cell r="C241">
            <v>177</v>
          </cell>
          <cell r="D241">
            <v>30</v>
          </cell>
          <cell r="E241">
            <v>46539</v>
          </cell>
          <cell r="F241">
            <v>46569</v>
          </cell>
          <cell r="H241">
            <v>19.829999999999998</v>
          </cell>
        </row>
        <row r="242">
          <cell r="B242">
            <v>46569</v>
          </cell>
          <cell r="C242">
            <v>178</v>
          </cell>
          <cell r="D242">
            <v>31</v>
          </cell>
          <cell r="E242">
            <v>46569</v>
          </cell>
          <cell r="F242">
            <v>46600</v>
          </cell>
          <cell r="H242">
            <v>19.829999999999998</v>
          </cell>
        </row>
        <row r="243">
          <cell r="B243">
            <v>46600</v>
          </cell>
          <cell r="C243">
            <v>179</v>
          </cell>
          <cell r="D243">
            <v>31</v>
          </cell>
          <cell r="E243">
            <v>46600</v>
          </cell>
          <cell r="F243">
            <v>46631</v>
          </cell>
          <cell r="H243">
            <v>19.829999999999998</v>
          </cell>
        </row>
        <row r="244">
          <cell r="B244">
            <v>46631</v>
          </cell>
          <cell r="C244">
            <v>180</v>
          </cell>
          <cell r="D244">
            <v>30</v>
          </cell>
          <cell r="E244">
            <v>46631</v>
          </cell>
          <cell r="F244">
            <v>46661</v>
          </cell>
          <cell r="H244">
            <v>19.829999999999998</v>
          </cell>
        </row>
        <row r="245">
          <cell r="B245">
            <v>46661</v>
          </cell>
          <cell r="C245">
            <v>181</v>
          </cell>
          <cell r="D245">
            <v>31</v>
          </cell>
          <cell r="E245">
            <v>46661</v>
          </cell>
          <cell r="F245">
            <v>46692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0"/>
  <sheetViews>
    <sheetView tabSelected="1" topLeftCell="E1" workbookViewId="0">
      <selection activeCell="F18" sqref="F18"/>
    </sheetView>
  </sheetViews>
  <sheetFormatPr defaultColWidth="0" defaultRowHeight="14.5" zeroHeight="1" x14ac:dyDescent="0.35"/>
  <cols>
    <col min="1" max="3" width="0" hidden="1" customWidth="1"/>
    <col min="4" max="4" width="6.7265625" hidden="1" customWidth="1"/>
    <col min="5" max="5" width="26.81640625" customWidth="1"/>
    <col min="6" max="6" width="12.54296875" customWidth="1"/>
    <col min="7" max="7" width="12.1796875" customWidth="1"/>
    <col min="8" max="8" width="13" customWidth="1"/>
    <col min="9" max="9" width="12.6328125" customWidth="1"/>
    <col min="10" max="10" width="13.7265625" customWidth="1"/>
    <col min="11" max="19" width="8.7265625" customWidth="1"/>
    <col min="31" max="16384" width="8.7265625" hidden="1"/>
  </cols>
  <sheetData>
    <row r="1" spans="1:30" ht="17" thickBot="1" x14ac:dyDescent="0.4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3"/>
      <c r="L1" s="3"/>
      <c r="M1" s="3"/>
      <c r="N1" s="4" t="s">
        <v>1</v>
      </c>
      <c r="O1" s="4"/>
      <c r="P1" s="4"/>
      <c r="Q1" s="4"/>
      <c r="R1" s="4"/>
      <c r="S1" s="4"/>
      <c r="T1" s="5"/>
      <c r="U1" s="5"/>
      <c r="V1" s="5"/>
      <c r="W1" s="5"/>
      <c r="X1" s="5"/>
      <c r="Y1" t="s">
        <v>2</v>
      </c>
      <c r="Z1">
        <v>1</v>
      </c>
      <c r="AA1" s="6">
        <v>24050</v>
      </c>
      <c r="AB1">
        <v>0</v>
      </c>
      <c r="AC1">
        <v>0</v>
      </c>
      <c r="AD1">
        <v>0</v>
      </c>
    </row>
    <row r="2" spans="1:30" ht="16.5" x14ac:dyDescent="0.35">
      <c r="A2" s="1"/>
      <c r="B2" s="1"/>
      <c r="C2" s="1"/>
      <c r="D2" s="1"/>
      <c r="E2" s="7" t="s">
        <v>3</v>
      </c>
      <c r="F2" s="8">
        <v>45566</v>
      </c>
      <c r="G2" s="9" t="s">
        <v>4</v>
      </c>
      <c r="H2" s="10">
        <f>VLOOKUP(F2,$F$65:$H$124,3,0)</f>
        <v>17.2</v>
      </c>
      <c r="I2" s="9"/>
      <c r="J2" s="11" t="s">
        <v>5</v>
      </c>
      <c r="K2" s="3"/>
      <c r="L2" s="3"/>
      <c r="M2" s="3"/>
      <c r="N2" s="12"/>
      <c r="O2" s="12"/>
      <c r="P2" s="12"/>
      <c r="Q2" s="12"/>
      <c r="R2" s="12"/>
      <c r="S2" s="12"/>
      <c r="T2" s="5"/>
      <c r="U2" s="5"/>
      <c r="V2" s="5"/>
      <c r="W2" s="5"/>
      <c r="X2" s="5"/>
      <c r="Y2" t="s">
        <v>6</v>
      </c>
      <c r="Z2">
        <v>2</v>
      </c>
      <c r="AA2" s="6">
        <v>25390</v>
      </c>
      <c r="AB2">
        <v>0.5</v>
      </c>
      <c r="AC2">
        <v>820</v>
      </c>
      <c r="AD2">
        <v>3155</v>
      </c>
    </row>
    <row r="3" spans="1:30" ht="17" thickBot="1" x14ac:dyDescent="0.4">
      <c r="A3" s="1"/>
      <c r="B3" s="1"/>
      <c r="C3" s="1"/>
      <c r="D3" s="1"/>
      <c r="E3" s="13" t="s">
        <v>7</v>
      </c>
      <c r="F3" s="14">
        <v>72520</v>
      </c>
      <c r="G3" s="15" t="s">
        <v>8</v>
      </c>
      <c r="H3" s="16"/>
      <c r="I3" s="16"/>
      <c r="J3" s="17" t="s">
        <v>6</v>
      </c>
      <c r="K3" s="3"/>
      <c r="L3" s="18"/>
      <c r="M3" s="3"/>
      <c r="N3" s="12"/>
      <c r="O3" s="12"/>
      <c r="P3" s="12"/>
      <c r="Q3" s="12"/>
      <c r="R3" s="12"/>
      <c r="S3" s="12"/>
      <c r="T3" s="5"/>
      <c r="U3" s="5"/>
      <c r="V3" s="5"/>
      <c r="W3" s="5"/>
      <c r="X3" s="5"/>
      <c r="Y3" s="5"/>
      <c r="Z3">
        <v>3</v>
      </c>
      <c r="AA3" s="6">
        <v>26730</v>
      </c>
      <c r="AB3">
        <v>1</v>
      </c>
      <c r="AC3">
        <v>1640</v>
      </c>
      <c r="AD3" s="5"/>
    </row>
    <row r="4" spans="1:30" ht="17" thickBot="1" x14ac:dyDescent="0.4">
      <c r="A4" s="1"/>
      <c r="B4" s="1"/>
      <c r="C4" s="1"/>
      <c r="D4" s="1"/>
      <c r="E4" s="19" t="s">
        <v>9</v>
      </c>
      <c r="F4" s="20">
        <v>10.25</v>
      </c>
      <c r="G4" s="21"/>
      <c r="H4" s="21"/>
      <c r="I4" s="22" t="s">
        <v>10</v>
      </c>
      <c r="J4" s="23">
        <v>10</v>
      </c>
      <c r="K4" s="3"/>
      <c r="L4" s="3"/>
      <c r="M4" s="3"/>
      <c r="N4" s="12"/>
      <c r="O4" s="12"/>
      <c r="P4" s="12"/>
      <c r="Q4" s="12"/>
      <c r="R4" s="12"/>
      <c r="S4" s="12"/>
      <c r="T4" s="5"/>
      <c r="U4" s="5"/>
      <c r="V4" s="5"/>
      <c r="W4" s="5"/>
      <c r="X4" s="5"/>
      <c r="Y4" s="5"/>
      <c r="Z4">
        <v>4</v>
      </c>
      <c r="AA4" s="6">
        <v>28070</v>
      </c>
      <c r="AB4">
        <v>1.5</v>
      </c>
      <c r="AC4">
        <v>2460</v>
      </c>
      <c r="AD4" s="5"/>
    </row>
    <row r="5" spans="1:30" ht="17" thickBot="1" x14ac:dyDescent="0.4">
      <c r="A5" s="1"/>
      <c r="B5" s="1"/>
      <c r="C5" s="1"/>
      <c r="D5" s="1"/>
      <c r="E5" s="24" t="s">
        <v>11</v>
      </c>
      <c r="F5" s="24"/>
      <c r="G5" s="24"/>
      <c r="H5" s="24"/>
      <c r="I5" s="24"/>
      <c r="J5" s="24"/>
      <c r="K5" s="3"/>
      <c r="L5" s="3"/>
      <c r="M5" s="3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>
        <v>5</v>
      </c>
      <c r="AA5" s="6">
        <v>29720</v>
      </c>
      <c r="AB5">
        <v>2</v>
      </c>
      <c r="AC5">
        <v>3280</v>
      </c>
      <c r="AD5" s="5"/>
    </row>
    <row r="6" spans="1:30" ht="17" thickBot="1" x14ac:dyDescent="0.4">
      <c r="A6" s="1"/>
      <c r="B6" s="1"/>
      <c r="C6" s="1"/>
      <c r="D6" s="1"/>
      <c r="E6" s="25"/>
      <c r="F6" s="26"/>
      <c r="G6" s="27"/>
      <c r="H6" s="28" t="s">
        <v>12</v>
      </c>
      <c r="I6" s="28" t="s">
        <v>13</v>
      </c>
      <c r="J6" s="28" t="s">
        <v>14</v>
      </c>
      <c r="K6" s="3"/>
      <c r="L6" s="29" t="s">
        <v>15</v>
      </c>
      <c r="M6" s="30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>
        <v>6</v>
      </c>
      <c r="AA6" s="6">
        <v>31370</v>
      </c>
      <c r="AB6">
        <v>2.5</v>
      </c>
      <c r="AC6">
        <v>4100</v>
      </c>
      <c r="AD6" s="5"/>
    </row>
    <row r="7" spans="1:30" ht="17" thickBot="1" x14ac:dyDescent="0.4">
      <c r="A7" s="1"/>
      <c r="B7" s="1"/>
      <c r="C7" s="1"/>
      <c r="D7" s="1"/>
      <c r="E7" s="31" t="s">
        <v>16</v>
      </c>
      <c r="F7" s="32"/>
      <c r="G7" s="33"/>
      <c r="H7" s="34">
        <f>F3</f>
        <v>72520</v>
      </c>
      <c r="I7" s="35">
        <f>H7</f>
        <v>72520</v>
      </c>
      <c r="J7" s="35">
        <f>IF(M12=0,I7,I7*N12/F15)</f>
        <v>72520</v>
      </c>
      <c r="K7" s="36"/>
      <c r="L7" s="37" t="s">
        <v>17</v>
      </c>
      <c r="M7" s="38">
        <v>0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>
        <v>7</v>
      </c>
      <c r="AA7" s="6">
        <v>33020</v>
      </c>
      <c r="AB7">
        <v>3</v>
      </c>
      <c r="AC7" s="5"/>
      <c r="AD7" s="5"/>
    </row>
    <row r="8" spans="1:30" ht="17" thickBot="1" x14ac:dyDescent="0.4">
      <c r="A8" s="1"/>
      <c r="B8" s="1"/>
      <c r="C8" s="1"/>
      <c r="D8" s="1"/>
      <c r="E8" s="39" t="s">
        <v>18</v>
      </c>
      <c r="F8" s="40"/>
      <c r="G8" s="41"/>
      <c r="H8" s="42"/>
      <c r="I8" s="35">
        <f>(I7*26.5/100)</f>
        <v>19217.8</v>
      </c>
      <c r="J8" s="35">
        <f>(J7*26.5/100)</f>
        <v>19217.8</v>
      </c>
      <c r="K8" s="3"/>
      <c r="L8" s="43" t="s">
        <v>19</v>
      </c>
      <c r="M8" s="38">
        <v>0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>
        <v>8</v>
      </c>
      <c r="AA8" s="6">
        <v>35020</v>
      </c>
      <c r="AB8">
        <v>3.5</v>
      </c>
      <c r="AC8" s="5"/>
      <c r="AD8" s="5"/>
    </row>
    <row r="9" spans="1:30" ht="17" thickBot="1" x14ac:dyDescent="0.4">
      <c r="A9" s="1"/>
      <c r="B9" s="1"/>
      <c r="C9" s="1"/>
      <c r="D9" s="1"/>
      <c r="E9" s="31" t="s">
        <v>20</v>
      </c>
      <c r="F9" s="32"/>
      <c r="G9" s="33"/>
      <c r="H9" s="42">
        <f>IF(F3&gt;64480,M19,0)</f>
        <v>0</v>
      </c>
      <c r="I9" s="35">
        <f>H9</f>
        <v>0</v>
      </c>
      <c r="J9" s="35">
        <f>H9*N12/F15</f>
        <v>0</v>
      </c>
      <c r="K9" s="3"/>
      <c r="L9" s="43" t="s">
        <v>21</v>
      </c>
      <c r="M9" s="38">
        <v>0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>
        <v>9</v>
      </c>
      <c r="AA9" s="6">
        <v>37020</v>
      </c>
      <c r="AB9">
        <v>4</v>
      </c>
      <c r="AC9" s="5"/>
      <c r="AD9" s="5"/>
    </row>
    <row r="10" spans="1:30" ht="17" thickBot="1" x14ac:dyDescent="0.4">
      <c r="A10" s="1"/>
      <c r="B10" s="1"/>
      <c r="C10" s="1"/>
      <c r="D10" s="1"/>
      <c r="E10" s="39" t="s">
        <v>22</v>
      </c>
      <c r="F10" s="40"/>
      <c r="G10" s="41"/>
      <c r="H10" s="42">
        <f>IF(F3&gt;64480,M20,0)</f>
        <v>0</v>
      </c>
      <c r="I10" s="35">
        <f>H10</f>
        <v>0</v>
      </c>
      <c r="J10" s="35">
        <f>I10*N12/F15</f>
        <v>0</v>
      </c>
      <c r="K10" s="36"/>
      <c r="L10" s="44" t="s">
        <v>23</v>
      </c>
      <c r="M10" s="4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>
        <v>10</v>
      </c>
      <c r="AA10" s="6">
        <v>39020</v>
      </c>
      <c r="AB10">
        <v>4.5</v>
      </c>
      <c r="AC10" s="5"/>
      <c r="AD10" s="5"/>
    </row>
    <row r="11" spans="1:30" ht="16.5" x14ac:dyDescent="0.35">
      <c r="A11" s="1"/>
      <c r="B11" s="1"/>
      <c r="C11" s="1"/>
      <c r="D11" s="1"/>
      <c r="E11" s="46"/>
      <c r="F11" s="47"/>
      <c r="G11" s="48"/>
      <c r="H11" s="42"/>
      <c r="I11" s="35"/>
      <c r="J11" s="35"/>
      <c r="K11" s="3"/>
      <c r="L11" s="49"/>
      <c r="M11" s="50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>
        <v>11</v>
      </c>
      <c r="AA11" s="6">
        <v>41020</v>
      </c>
      <c r="AB11">
        <v>5</v>
      </c>
      <c r="AC11" s="5"/>
      <c r="AD11" s="5"/>
    </row>
    <row r="12" spans="1:30" ht="16.5" x14ac:dyDescent="0.35">
      <c r="A12" s="1"/>
      <c r="B12" s="1"/>
      <c r="C12" s="1"/>
      <c r="D12" s="1"/>
      <c r="E12" s="31" t="s">
        <v>24</v>
      </c>
      <c r="F12" s="32"/>
      <c r="G12" s="33"/>
      <c r="H12" s="42">
        <f>IF(F3&gt;64480,M21,0)</f>
        <v>1640</v>
      </c>
      <c r="I12" s="35">
        <f>H12</f>
        <v>1640</v>
      </c>
      <c r="J12" s="35">
        <f>H12*N12/F15</f>
        <v>1640</v>
      </c>
      <c r="K12" s="36"/>
      <c r="L12" s="3"/>
      <c r="M12" s="51">
        <f>SUM(M7:M9)+M10/2</f>
        <v>0</v>
      </c>
      <c r="N12" s="52">
        <f>F15-M12</f>
        <v>31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>
        <v>12</v>
      </c>
      <c r="AA12" s="6">
        <v>43360</v>
      </c>
      <c r="AB12">
        <v>5.5</v>
      </c>
      <c r="AC12" s="5"/>
      <c r="AD12" s="5"/>
    </row>
    <row r="13" spans="1:30" ht="17" thickBot="1" x14ac:dyDescent="0.4">
      <c r="A13" s="1"/>
      <c r="B13" s="1"/>
      <c r="C13" s="1"/>
      <c r="D13" s="1"/>
      <c r="E13" s="53"/>
      <c r="F13" s="54">
        <f>VLOOKUP(F2,[1]DATA!$B$65:$D$245,2,0)</f>
        <v>145</v>
      </c>
      <c r="G13" s="55">
        <f>F13-1</f>
        <v>144</v>
      </c>
      <c r="H13" s="42"/>
      <c r="I13" s="35"/>
      <c r="J13" s="35"/>
      <c r="K13" s="3"/>
      <c r="L13" s="3"/>
      <c r="M13" s="3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>
        <v>13</v>
      </c>
      <c r="AA13" s="6">
        <v>45700</v>
      </c>
      <c r="AB13">
        <v>6</v>
      </c>
      <c r="AC13" s="5"/>
      <c r="AD13" s="5"/>
    </row>
    <row r="14" spans="1:30" ht="17" thickBot="1" x14ac:dyDescent="0.4">
      <c r="A14" s="1"/>
      <c r="B14" s="1"/>
      <c r="C14" s="1"/>
      <c r="D14" s="1"/>
      <c r="E14" s="56" t="s">
        <v>25</v>
      </c>
      <c r="F14" s="57">
        <f>VLOOKUP(F13,[1]DATA!$C$65:$E$245,3,0)</f>
        <v>45566</v>
      </c>
      <c r="G14" s="58">
        <f>VLOOKUP(G13,[1]DATA!$C$65:$E$245,3,0)</f>
        <v>45536</v>
      </c>
      <c r="H14" s="59">
        <f>VLOOKUP(F13,[1]DATA!$C$65:$E$245,3,0)</f>
        <v>45566</v>
      </c>
      <c r="I14" s="60">
        <f>VLOOKUP(G13,[1]DATA!$C$5:$E$245,3,0)</f>
        <v>45536</v>
      </c>
      <c r="J14" s="35"/>
      <c r="K14" s="3"/>
      <c r="L14" s="3"/>
      <c r="M14" s="3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>
        <v>14</v>
      </c>
      <c r="AA14" s="6">
        <v>48040</v>
      </c>
      <c r="AB14">
        <v>6.5</v>
      </c>
      <c r="AC14" s="5"/>
      <c r="AD14" s="5"/>
    </row>
    <row r="15" spans="1:30" ht="16.5" x14ac:dyDescent="0.35">
      <c r="A15" s="1"/>
      <c r="B15" s="1"/>
      <c r="C15" s="1"/>
      <c r="D15" s="1"/>
      <c r="E15" s="61" t="s">
        <v>26</v>
      </c>
      <c r="F15" s="62">
        <f>VLOOKUP(F14,[1]DATA!$B$65:$D$245,3,0)</f>
        <v>31</v>
      </c>
      <c r="G15" s="63">
        <f>VLOOKUP(G14,[1]DATA!$B$65:$D$245,3,0)</f>
        <v>30</v>
      </c>
      <c r="H15" s="42"/>
      <c r="I15" s="35"/>
      <c r="J15" s="35"/>
      <c r="K15" s="3"/>
      <c r="L15" s="3"/>
      <c r="M15" s="3"/>
      <c r="N15" s="12"/>
      <c r="O15" s="64"/>
      <c r="P15" s="64"/>
      <c r="Q15" s="64"/>
      <c r="R15" s="64"/>
      <c r="S15" s="12"/>
      <c r="T15" s="12"/>
      <c r="U15" s="12"/>
      <c r="V15" s="12"/>
      <c r="W15" s="12"/>
      <c r="X15" s="12"/>
      <c r="Y15" s="12"/>
      <c r="Z15">
        <v>15</v>
      </c>
      <c r="AA15" s="6">
        <v>50380</v>
      </c>
      <c r="AB15">
        <v>7</v>
      </c>
      <c r="AC15" s="5"/>
      <c r="AD15" s="5"/>
    </row>
    <row r="16" spans="1:30" ht="16.5" x14ac:dyDescent="0.35">
      <c r="A16" s="1"/>
      <c r="B16" s="1"/>
      <c r="C16" s="1"/>
      <c r="D16" s="1"/>
      <c r="E16" s="61" t="s">
        <v>27</v>
      </c>
      <c r="F16" s="62">
        <f>VLOOKUP(F14,[1]DATA!$F$5:$H$245,3,0)</f>
        <v>17.2</v>
      </c>
      <c r="G16" s="63">
        <f>VLOOKUP(G14,[1]DATA!$F$5:$H$245,3,0)</f>
        <v>17.2</v>
      </c>
      <c r="H16" s="42"/>
      <c r="I16" s="35"/>
      <c r="J16" s="35"/>
      <c r="K16" s="3"/>
      <c r="L16" s="3"/>
      <c r="M16" s="3"/>
      <c r="N16" s="12"/>
      <c r="O16" s="64"/>
      <c r="P16" s="64"/>
      <c r="Q16" s="64"/>
      <c r="R16" s="64"/>
      <c r="S16" s="12"/>
      <c r="T16" s="12"/>
      <c r="U16" s="12"/>
      <c r="V16" s="12"/>
      <c r="W16" s="12"/>
      <c r="X16" s="12"/>
      <c r="Y16" s="12"/>
      <c r="Z16">
        <v>16</v>
      </c>
      <c r="AA16" s="6">
        <v>52720</v>
      </c>
      <c r="AB16">
        <v>7.5</v>
      </c>
      <c r="AC16" s="5"/>
      <c r="AD16" s="5"/>
    </row>
    <row r="17" spans="1:30" ht="17" thickBot="1" x14ac:dyDescent="0.4">
      <c r="A17" s="1"/>
      <c r="B17" s="1"/>
      <c r="C17" s="1">
        <v>1970</v>
      </c>
      <c r="D17" s="1">
        <v>0</v>
      </c>
      <c r="E17" s="65" t="s">
        <v>28</v>
      </c>
      <c r="F17" s="66">
        <v>31</v>
      </c>
      <c r="G17" s="67"/>
      <c r="H17" s="42">
        <f>C17*F17/F15</f>
        <v>1970</v>
      </c>
      <c r="I17" s="35">
        <f>C17*G17/G15</f>
        <v>0</v>
      </c>
      <c r="J17" s="35">
        <f t="shared" ref="J17:J22" si="0">H17+I17</f>
        <v>1970</v>
      </c>
      <c r="K17" s="3"/>
      <c r="L17" s="3"/>
      <c r="M17" s="3"/>
      <c r="N17" s="12"/>
      <c r="O17" s="68">
        <f t="shared" ref="O17:P22" si="1">H17*F16/100</f>
        <v>338.84</v>
      </c>
      <c r="P17" s="68">
        <f t="shared" si="1"/>
        <v>0</v>
      </c>
      <c r="Q17" s="68">
        <f t="shared" ref="Q17:Q22" si="2">P17+O17</f>
        <v>338.84</v>
      </c>
      <c r="R17" s="64"/>
      <c r="S17" s="12"/>
      <c r="T17" s="12"/>
      <c r="U17" s="12"/>
      <c r="V17" s="12"/>
      <c r="W17" s="12"/>
      <c r="X17" s="12"/>
      <c r="Y17" s="12"/>
      <c r="Z17">
        <v>17</v>
      </c>
      <c r="AA17" s="6">
        <v>55060</v>
      </c>
      <c r="AB17">
        <v>8</v>
      </c>
      <c r="AC17" s="5"/>
      <c r="AD17" s="5"/>
    </row>
    <row r="18" spans="1:30" ht="17" thickBot="1" x14ac:dyDescent="0.4">
      <c r="A18" s="1"/>
      <c r="B18" s="1"/>
      <c r="C18" s="1">
        <v>1970</v>
      </c>
      <c r="D18" s="1"/>
      <c r="E18" s="65" t="s">
        <v>28</v>
      </c>
      <c r="F18" s="66"/>
      <c r="G18" s="67"/>
      <c r="H18" s="42">
        <f>C18*F18/F15</f>
        <v>0</v>
      </c>
      <c r="I18" s="35">
        <f>C18*G18/G15</f>
        <v>0</v>
      </c>
      <c r="J18" s="35">
        <f t="shared" si="0"/>
        <v>0</v>
      </c>
      <c r="K18" s="3"/>
      <c r="L18" s="29" t="s">
        <v>29</v>
      </c>
      <c r="M18" s="30"/>
      <c r="N18" s="12"/>
      <c r="O18" s="68">
        <f t="shared" si="1"/>
        <v>0</v>
      </c>
      <c r="P18" s="68">
        <f t="shared" si="1"/>
        <v>0</v>
      </c>
      <c r="Q18" s="68">
        <f t="shared" si="2"/>
        <v>0</v>
      </c>
      <c r="R18" s="64"/>
      <c r="S18" s="12"/>
      <c r="T18" s="12"/>
      <c r="U18" s="12"/>
      <c r="V18" s="12"/>
      <c r="W18" s="12"/>
      <c r="X18" s="12"/>
      <c r="Y18" s="12"/>
      <c r="Z18">
        <v>18</v>
      </c>
      <c r="AA18" s="6">
        <v>57400</v>
      </c>
      <c r="AB18">
        <v>8.5</v>
      </c>
      <c r="AC18" s="5"/>
      <c r="AD18" s="5"/>
    </row>
    <row r="19" spans="1:30" ht="16.5" x14ac:dyDescent="0.35">
      <c r="A19" s="1"/>
      <c r="B19" s="1"/>
      <c r="C19" s="1">
        <v>1970</v>
      </c>
      <c r="D19" s="1"/>
      <c r="E19" s="65" t="s">
        <v>28</v>
      </c>
      <c r="F19" s="66"/>
      <c r="G19" s="67"/>
      <c r="H19" s="42">
        <f>C19*F19/F15</f>
        <v>0</v>
      </c>
      <c r="I19" s="35">
        <f>C19*G19/G15</f>
        <v>0</v>
      </c>
      <c r="J19" s="35">
        <f t="shared" si="0"/>
        <v>0</v>
      </c>
      <c r="K19" s="3"/>
      <c r="L19" s="69" t="s">
        <v>30</v>
      </c>
      <c r="M19" s="70">
        <f>IF(M20=0,0,2680)</f>
        <v>0</v>
      </c>
      <c r="N19" s="12"/>
      <c r="O19" s="68">
        <f t="shared" si="1"/>
        <v>0</v>
      </c>
      <c r="P19" s="68">
        <f t="shared" si="1"/>
        <v>0</v>
      </c>
      <c r="Q19" s="68">
        <f t="shared" si="2"/>
        <v>0</v>
      </c>
      <c r="R19" s="64"/>
      <c r="S19" s="12"/>
      <c r="T19" s="12"/>
      <c r="U19" s="12"/>
      <c r="V19" s="12"/>
      <c r="W19" s="12"/>
      <c r="X19" s="12"/>
      <c r="Y19" s="12"/>
      <c r="Z19">
        <v>19</v>
      </c>
      <c r="AA19" s="6">
        <v>61800</v>
      </c>
      <c r="AB19">
        <v>9</v>
      </c>
      <c r="AC19" s="5"/>
      <c r="AD19" s="5"/>
    </row>
    <row r="20" spans="1:30" ht="17" thickBot="1" x14ac:dyDescent="0.4">
      <c r="A20" s="1"/>
      <c r="B20" s="1"/>
      <c r="C20" s="1">
        <v>1970</v>
      </c>
      <c r="D20" s="1"/>
      <c r="E20" s="65" t="s">
        <v>28</v>
      </c>
      <c r="F20" s="66"/>
      <c r="G20" s="67"/>
      <c r="H20" s="42">
        <f>C20*F20/F15</f>
        <v>0</v>
      </c>
      <c r="I20" s="35">
        <f>C20*G20/G15</f>
        <v>0</v>
      </c>
      <c r="J20" s="35">
        <f t="shared" si="0"/>
        <v>0</v>
      </c>
      <c r="K20" s="3"/>
      <c r="L20" s="71" t="s">
        <v>31</v>
      </c>
      <c r="M20" s="45">
        <v>0</v>
      </c>
      <c r="N20" s="12"/>
      <c r="O20" s="68">
        <f t="shared" si="1"/>
        <v>0</v>
      </c>
      <c r="P20" s="68">
        <f t="shared" si="1"/>
        <v>0</v>
      </c>
      <c r="Q20" s="68">
        <f t="shared" si="2"/>
        <v>0</v>
      </c>
      <c r="R20" s="64"/>
      <c r="S20" s="12"/>
      <c r="T20" s="12"/>
      <c r="U20" s="12"/>
      <c r="V20" s="12"/>
      <c r="W20" s="12"/>
      <c r="X20" s="12"/>
      <c r="Y20" s="12"/>
      <c r="Z20">
        <v>20</v>
      </c>
      <c r="AA20" s="6">
        <v>64480</v>
      </c>
      <c r="AB20">
        <v>9.5</v>
      </c>
      <c r="AC20" s="5"/>
      <c r="AD20" s="5"/>
    </row>
    <row r="21" spans="1:30" ht="17" thickBot="1" x14ac:dyDescent="0.4">
      <c r="A21" s="1"/>
      <c r="B21" s="1"/>
      <c r="C21" s="1">
        <v>3050</v>
      </c>
      <c r="D21" s="1"/>
      <c r="E21" s="65" t="s">
        <v>32</v>
      </c>
      <c r="F21" s="66"/>
      <c r="G21" s="67"/>
      <c r="H21" s="42">
        <f>C21*F21/F15</f>
        <v>0</v>
      </c>
      <c r="I21" s="35">
        <f>C21*G21/G15</f>
        <v>0</v>
      </c>
      <c r="J21" s="35">
        <f t="shared" si="0"/>
        <v>0</v>
      </c>
      <c r="K21" s="3"/>
      <c r="L21" s="37" t="s">
        <v>24</v>
      </c>
      <c r="M21" s="38">
        <v>1640</v>
      </c>
      <c r="N21" s="12"/>
      <c r="O21" s="68">
        <f t="shared" si="1"/>
        <v>0</v>
      </c>
      <c r="P21" s="68">
        <f t="shared" si="1"/>
        <v>0</v>
      </c>
      <c r="Q21" s="68">
        <f t="shared" si="2"/>
        <v>0</v>
      </c>
      <c r="R21" s="64"/>
      <c r="S21" s="12"/>
      <c r="T21" s="12"/>
      <c r="U21" s="12"/>
      <c r="V21" s="12"/>
      <c r="W21" s="12"/>
      <c r="X21" s="12"/>
      <c r="Y21" s="12"/>
      <c r="Z21">
        <v>21</v>
      </c>
      <c r="AA21" s="6">
        <v>67160</v>
      </c>
      <c r="AB21">
        <v>10</v>
      </c>
      <c r="AC21" s="5"/>
      <c r="AD21" s="5"/>
    </row>
    <row r="22" spans="1:30" ht="17" thickBot="1" x14ac:dyDescent="0.4">
      <c r="A22" s="1"/>
      <c r="B22" s="1"/>
      <c r="C22" s="1">
        <v>4600</v>
      </c>
      <c r="D22" s="1"/>
      <c r="E22" s="72" t="s">
        <v>33</v>
      </c>
      <c r="F22" s="73"/>
      <c r="G22" s="74"/>
      <c r="H22" s="42">
        <f>C22*F22/F15</f>
        <v>0</v>
      </c>
      <c r="I22" s="35">
        <f>C22*G22/G15</f>
        <v>0</v>
      </c>
      <c r="J22" s="35">
        <f t="shared" si="0"/>
        <v>0</v>
      </c>
      <c r="K22" s="3"/>
      <c r="L22" s="5"/>
      <c r="M22" s="5"/>
      <c r="N22" s="12"/>
      <c r="O22" s="68">
        <f t="shared" si="1"/>
        <v>0</v>
      </c>
      <c r="P22" s="68">
        <f t="shared" si="1"/>
        <v>0</v>
      </c>
      <c r="Q22" s="68">
        <f t="shared" si="2"/>
        <v>0</v>
      </c>
      <c r="R22" s="64"/>
      <c r="S22" s="12"/>
      <c r="T22" s="12"/>
      <c r="U22" s="12"/>
      <c r="V22" s="12"/>
      <c r="W22" s="12"/>
      <c r="X22" s="12"/>
      <c r="Y22" s="12"/>
      <c r="Z22">
        <v>22</v>
      </c>
      <c r="AA22" s="6">
        <v>69840</v>
      </c>
      <c r="AB22" s="5"/>
      <c r="AC22" s="5"/>
      <c r="AD22" s="5"/>
    </row>
    <row r="23" spans="1:30" ht="17" thickBot="1" x14ac:dyDescent="0.4">
      <c r="A23" s="1"/>
      <c r="B23" s="1"/>
      <c r="C23" s="1"/>
      <c r="D23" s="1"/>
      <c r="E23" s="75" t="s">
        <v>34</v>
      </c>
      <c r="F23" s="76"/>
      <c r="G23" s="77"/>
      <c r="H23" s="42">
        <f>SUM(H17:H22)+(B17*F17/F15)+(B17*G17/G15)</f>
        <v>1970</v>
      </c>
      <c r="I23" s="35">
        <f>SUM(I17:I22)+(D17*F17/F15)+(D17*G17/G15)</f>
        <v>0</v>
      </c>
      <c r="J23" s="35">
        <f>SUM(J17:J22)+(D17*F17/F15)+(D17*G17/G15)</f>
        <v>1970</v>
      </c>
      <c r="K23" s="36"/>
      <c r="L23" s="36">
        <f>D17*(F17/F15)</f>
        <v>0</v>
      </c>
      <c r="M23" s="36">
        <f>D17*(G17/G15)</f>
        <v>0</v>
      </c>
      <c r="N23" s="12" t="s">
        <v>35</v>
      </c>
      <c r="O23" s="68">
        <f>SUM(O17:O22)</f>
        <v>338.84</v>
      </c>
      <c r="P23" s="68">
        <f>SUM(P17:P22)</f>
        <v>0</v>
      </c>
      <c r="Q23" s="68">
        <f>SUM(Q17:Q22)</f>
        <v>338.84</v>
      </c>
      <c r="R23" s="64"/>
      <c r="S23" s="12"/>
      <c r="T23" s="12"/>
      <c r="U23" s="12"/>
      <c r="V23" s="12"/>
      <c r="W23" s="12"/>
      <c r="X23" s="12"/>
      <c r="Y23" s="12"/>
      <c r="Z23">
        <v>23</v>
      </c>
      <c r="AA23" s="6">
        <v>72520</v>
      </c>
      <c r="AB23" s="5"/>
      <c r="AC23" s="5"/>
      <c r="AD23" s="5"/>
    </row>
    <row r="24" spans="1:30" ht="16.5" x14ac:dyDescent="0.35">
      <c r="A24" s="1"/>
      <c r="B24" s="1"/>
      <c r="C24" s="1"/>
      <c r="D24" s="1"/>
      <c r="E24" s="78" t="s">
        <v>36</v>
      </c>
      <c r="F24" s="79"/>
      <c r="G24" s="80"/>
      <c r="H24" s="42"/>
      <c r="I24" s="35">
        <f>(I7+I12)*H2/100+Q23</f>
        <v>13094.36</v>
      </c>
      <c r="J24" s="35">
        <f>((J7+J12)*H2/100)+Q23</f>
        <v>13094.36</v>
      </c>
      <c r="K24" s="36"/>
      <c r="L24" s="36">
        <f>O23</f>
        <v>338.84</v>
      </c>
      <c r="M24" s="36">
        <f>P23</f>
        <v>0</v>
      </c>
      <c r="N24" s="12" t="s">
        <v>37</v>
      </c>
      <c r="O24" s="64"/>
      <c r="P24" s="64"/>
      <c r="Q24" s="64"/>
      <c r="R24" s="64"/>
      <c r="S24" s="12"/>
      <c r="T24" s="12"/>
      <c r="U24" s="12"/>
      <c r="V24" s="12"/>
      <c r="W24" s="12"/>
      <c r="X24" s="12"/>
      <c r="Y24" s="12"/>
      <c r="Z24">
        <v>24</v>
      </c>
      <c r="AA24" s="6">
        <v>75200</v>
      </c>
      <c r="AB24" s="5"/>
      <c r="AC24" s="5"/>
      <c r="AD24" s="5"/>
    </row>
    <row r="25" spans="1:30" ht="16.5" x14ac:dyDescent="0.35">
      <c r="A25" s="1"/>
      <c r="B25" s="1"/>
      <c r="C25" s="1"/>
      <c r="D25" s="1"/>
      <c r="E25" s="31" t="s">
        <v>38</v>
      </c>
      <c r="F25" s="32"/>
      <c r="G25" s="33"/>
      <c r="H25" s="42"/>
      <c r="I25" s="35">
        <f>(I7+I12+SUM(J17:J22))*F4/100</f>
        <v>7803.3249999999998</v>
      </c>
      <c r="J25" s="35">
        <f>(J7+J12+SUM(J17:J22))*F4/100</f>
        <v>7803.3249999999998</v>
      </c>
      <c r="K25" s="36"/>
      <c r="L25" s="36">
        <f>SUM(J17:J22)*F4/100</f>
        <v>201.92500000000001</v>
      </c>
      <c r="M25" s="36"/>
      <c r="N25" s="12" t="s">
        <v>39</v>
      </c>
      <c r="O25" s="64"/>
      <c r="P25" s="64"/>
      <c r="Q25" s="64"/>
      <c r="R25" s="64"/>
      <c r="S25" s="12"/>
      <c r="T25" s="12"/>
      <c r="U25" s="12"/>
      <c r="V25" s="12"/>
      <c r="W25" s="12"/>
      <c r="X25" s="12"/>
      <c r="Y25" s="12"/>
      <c r="Z25">
        <v>25</v>
      </c>
      <c r="AA25" s="6">
        <v>77880</v>
      </c>
      <c r="AB25" s="5"/>
      <c r="AC25" s="5"/>
      <c r="AD25" s="5"/>
    </row>
    <row r="26" spans="1:30" ht="16.5" x14ac:dyDescent="0.35">
      <c r="A26" s="1"/>
      <c r="B26" s="1"/>
      <c r="C26" s="1"/>
      <c r="D26" s="1"/>
      <c r="E26" s="31" t="s">
        <v>40</v>
      </c>
      <c r="F26" s="32"/>
      <c r="G26" s="33"/>
      <c r="H26" s="42"/>
      <c r="I26" s="35">
        <f>(I7*26.5/100)*H2/100</f>
        <v>3305.4615999999996</v>
      </c>
      <c r="J26" s="35">
        <f>(J7*26.5/100)*H2/100</f>
        <v>3305.4615999999996</v>
      </c>
      <c r="K26" s="36"/>
      <c r="L26" s="36">
        <f>SUM(H17:H22)*F4/100</f>
        <v>201.92500000000001</v>
      </c>
      <c r="M26" s="36">
        <f>SUM(I17:I22)*F4/100</f>
        <v>0</v>
      </c>
      <c r="N26" s="12" t="s">
        <v>41</v>
      </c>
      <c r="O26" s="64"/>
      <c r="P26" s="64"/>
      <c r="Q26" s="64"/>
      <c r="R26" s="64"/>
      <c r="S26" s="12"/>
      <c r="T26" s="12"/>
      <c r="U26" s="12"/>
      <c r="V26" s="12"/>
      <c r="W26" s="12"/>
      <c r="X26" s="12"/>
      <c r="Y26" s="12"/>
      <c r="Z26">
        <v>26</v>
      </c>
      <c r="AA26" s="6">
        <v>80560</v>
      </c>
      <c r="AB26" s="5"/>
      <c r="AC26" s="5"/>
      <c r="AD26" s="5"/>
    </row>
    <row r="27" spans="1:30" ht="16.5" x14ac:dyDescent="0.35">
      <c r="A27" s="1"/>
      <c r="B27" s="1"/>
      <c r="C27" s="81"/>
      <c r="D27" s="1"/>
      <c r="E27" s="82" t="s">
        <v>42</v>
      </c>
      <c r="F27" s="83"/>
      <c r="G27" s="84"/>
      <c r="H27" s="42">
        <v>850</v>
      </c>
      <c r="I27" s="35">
        <f>H27</f>
        <v>850</v>
      </c>
      <c r="J27" s="35">
        <f>I27*N12/F15</f>
        <v>850</v>
      </c>
      <c r="K27" s="3"/>
      <c r="L27" s="3"/>
      <c r="M27" s="3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>
        <v>27</v>
      </c>
      <c r="AA27" s="6">
        <v>83240</v>
      </c>
      <c r="AB27" s="5"/>
      <c r="AC27" s="5"/>
      <c r="AD27" s="5"/>
    </row>
    <row r="28" spans="1:30" ht="16.5" x14ac:dyDescent="0.35">
      <c r="A28" s="1"/>
      <c r="B28" s="1"/>
      <c r="C28" s="81"/>
      <c r="D28" s="1"/>
      <c r="E28" s="85" t="s">
        <v>43</v>
      </c>
      <c r="F28" s="86"/>
      <c r="G28" s="87"/>
      <c r="H28" s="88"/>
      <c r="I28" s="89">
        <f>(I27*H2/100)</f>
        <v>146.19999999999999</v>
      </c>
      <c r="J28" s="89">
        <f>(J27*H2/100)</f>
        <v>146.19999999999999</v>
      </c>
      <c r="K28" s="3"/>
      <c r="L28" s="3"/>
      <c r="M28" s="3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>
        <v>28</v>
      </c>
      <c r="AA28" s="6">
        <v>85920</v>
      </c>
      <c r="AB28" s="5"/>
      <c r="AC28" s="5"/>
      <c r="AD28" s="5"/>
    </row>
    <row r="29" spans="1:30" ht="16.5" x14ac:dyDescent="0.35">
      <c r="A29" s="1"/>
      <c r="B29" s="1"/>
      <c r="C29" s="81"/>
      <c r="D29" s="1"/>
      <c r="E29" s="90"/>
      <c r="F29" s="91"/>
      <c r="G29" s="92"/>
      <c r="H29" s="88"/>
      <c r="I29" s="89"/>
      <c r="J29" s="89"/>
      <c r="K29" s="3"/>
      <c r="L29" s="3"/>
      <c r="M29" s="3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>
        <v>29</v>
      </c>
      <c r="AA29" s="6">
        <v>88600</v>
      </c>
      <c r="AB29" s="5"/>
      <c r="AC29" s="5"/>
      <c r="AD29" s="5"/>
    </row>
    <row r="30" spans="1:30" ht="16.5" x14ac:dyDescent="0.35">
      <c r="A30" s="1"/>
      <c r="B30" s="1"/>
      <c r="C30" s="81"/>
      <c r="D30" s="1"/>
      <c r="E30" s="90"/>
      <c r="F30" s="91"/>
      <c r="G30" s="92"/>
      <c r="H30" s="88"/>
      <c r="I30" s="89"/>
      <c r="J30" s="89"/>
      <c r="K30" s="3"/>
      <c r="L30" s="3"/>
      <c r="M30" s="3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>
        <v>30</v>
      </c>
      <c r="AA30" s="6">
        <v>91280</v>
      </c>
      <c r="AB30" s="5"/>
      <c r="AC30" s="5"/>
      <c r="AD30" s="5"/>
    </row>
    <row r="31" spans="1:30" ht="17" thickBot="1" x14ac:dyDescent="0.4">
      <c r="A31" s="1"/>
      <c r="B31" s="1"/>
      <c r="C31" s="1"/>
      <c r="D31" s="1"/>
      <c r="E31" s="93" t="s">
        <v>44</v>
      </c>
      <c r="F31" s="94"/>
      <c r="G31" s="95"/>
      <c r="H31" s="88"/>
      <c r="I31" s="89">
        <f>I7+I8+I10+I12+J23+I24+I25+I26+I27+I28</f>
        <v>120547.14659999999</v>
      </c>
      <c r="J31" s="96">
        <f>J7+J8+J10+J12+J23+J24+J25+J26+J27+J28</f>
        <v>120547.14659999999</v>
      </c>
      <c r="K31" s="36"/>
      <c r="L31" s="3"/>
      <c r="M31" s="3"/>
      <c r="N31" s="12"/>
      <c r="O31" s="12" t="s">
        <v>45</v>
      </c>
      <c r="P31" s="12" t="s">
        <v>46</v>
      </c>
      <c r="Q31" s="12" t="s">
        <v>46</v>
      </c>
      <c r="R31" s="12"/>
      <c r="S31" s="12"/>
      <c r="T31" s="12"/>
      <c r="U31" s="12"/>
      <c r="V31" s="12"/>
      <c r="W31" s="12"/>
      <c r="X31" s="12"/>
      <c r="Y31" s="12"/>
      <c r="Z31">
        <v>31</v>
      </c>
      <c r="AA31" s="5">
        <v>93960</v>
      </c>
      <c r="AB31" s="5"/>
      <c r="AC31" s="5"/>
      <c r="AD31" s="5"/>
    </row>
    <row r="32" spans="1:30" ht="17" thickBot="1" x14ac:dyDescent="0.4">
      <c r="A32" s="1"/>
      <c r="B32" s="1"/>
      <c r="C32" s="1"/>
      <c r="D32" s="1"/>
      <c r="E32" s="97" t="s">
        <v>47</v>
      </c>
      <c r="F32" s="98"/>
      <c r="G32" s="99" t="str">
        <f>IF(J3="NO","PFMC","NPSMC")</f>
        <v>PFMC</v>
      </c>
      <c r="H32" s="100">
        <f>IF(J3="NO",O32,O33)</f>
        <v>20</v>
      </c>
      <c r="I32" s="101">
        <f>IF(J3="NO",P32,P33)</f>
        <v>15226</v>
      </c>
      <c r="J32" s="101">
        <f>IF(J3="NO",Q32,Q33)</f>
        <v>15226</v>
      </c>
      <c r="K32" s="3"/>
      <c r="L32" s="3"/>
      <c r="M32" s="3"/>
      <c r="N32" s="102" t="s">
        <v>48</v>
      </c>
      <c r="O32" s="12">
        <f>IF(J3="NO",J4+10,10)</f>
        <v>20</v>
      </c>
      <c r="P32" s="12">
        <f>((I7+I9+I12+SUM(J16:J21))*(J4+10)/100)</f>
        <v>15226</v>
      </c>
      <c r="Q32" s="12">
        <f>((J7+J9+J12+SUM(J16:J21))*(J4+10)/100)</f>
        <v>15226</v>
      </c>
      <c r="R32" s="12"/>
      <c r="S32" s="12"/>
      <c r="T32" s="12"/>
      <c r="U32" s="12"/>
      <c r="V32" s="12"/>
      <c r="W32" s="12"/>
      <c r="X32" s="12"/>
      <c r="Y32" s="12"/>
      <c r="Z32" s="5"/>
      <c r="AA32" s="5"/>
      <c r="AB32" s="5"/>
      <c r="AC32" s="5"/>
      <c r="AD32" s="5"/>
    </row>
    <row r="33" spans="1:30" ht="17" thickBot="1" x14ac:dyDescent="0.4">
      <c r="A33" s="1"/>
      <c r="B33" s="1"/>
      <c r="C33" s="1"/>
      <c r="D33" s="1"/>
      <c r="E33" s="103"/>
      <c r="F33" s="104"/>
      <c r="G33" s="99" t="str">
        <f>IF(J3="NO","PFBC","NPSBC")</f>
        <v>PFBC</v>
      </c>
      <c r="H33" s="105">
        <f>IF(J3="NO",O35,O36)</f>
        <v>10</v>
      </c>
      <c r="I33" s="101">
        <f>IF(J3="NO",P35,P36)</f>
        <v>7613</v>
      </c>
      <c r="J33" s="101">
        <f>IF(J3="NO",Q35,Q36)</f>
        <v>7613</v>
      </c>
      <c r="K33" s="3"/>
      <c r="L33" s="3"/>
      <c r="M33" s="3"/>
      <c r="N33" s="102" t="s">
        <v>49</v>
      </c>
      <c r="O33" s="12">
        <f>IF(J3="NO",10,10)</f>
        <v>10</v>
      </c>
      <c r="P33" s="12">
        <f>((I7+I9+I12+I24+SUM(J16:J21))*10/100)</f>
        <v>8922.4359999999997</v>
      </c>
      <c r="Q33" s="12">
        <f>((J7+J9+J12+J24+SUM(J16:J21))*10/100)</f>
        <v>8922.4359999999997</v>
      </c>
      <c r="R33" s="12"/>
      <c r="S33" s="12"/>
      <c r="T33" s="12"/>
      <c r="U33" s="12"/>
      <c r="V33" s="12"/>
      <c r="W33" s="12"/>
      <c r="X33" s="12"/>
      <c r="Y33" s="12"/>
      <c r="Z33" s="5"/>
      <c r="AA33" s="5"/>
      <c r="AB33" s="5"/>
      <c r="AC33" s="5"/>
      <c r="AD33" s="5"/>
    </row>
    <row r="34" spans="1:30" ht="16.5" x14ac:dyDescent="0.35">
      <c r="A34" s="1"/>
      <c r="B34" s="1"/>
      <c r="C34" s="1"/>
      <c r="D34" s="1"/>
      <c r="E34" s="106" t="s">
        <v>50</v>
      </c>
      <c r="F34" s="106"/>
      <c r="G34" s="106"/>
      <c r="H34" s="107" t="s">
        <v>51</v>
      </c>
      <c r="I34" s="107"/>
      <c r="J34" s="108">
        <v>0</v>
      </c>
      <c r="K34" s="36"/>
      <c r="L34" s="3"/>
      <c r="M34" s="3"/>
      <c r="N34" s="102"/>
      <c r="O34" s="12"/>
      <c r="P34" s="12" t="s">
        <v>52</v>
      </c>
      <c r="Q34" s="12" t="s">
        <v>52</v>
      </c>
      <c r="R34" s="12"/>
      <c r="S34" s="12"/>
      <c r="T34" s="12"/>
      <c r="U34" s="12"/>
      <c r="V34" s="12"/>
      <c r="W34" s="12"/>
      <c r="X34" s="12"/>
      <c r="Y34" s="12"/>
      <c r="Z34" s="5"/>
      <c r="AA34" s="5"/>
      <c r="AB34" s="5"/>
      <c r="AC34" s="5"/>
      <c r="AD34" s="5"/>
    </row>
    <row r="35" spans="1:30" ht="16.5" x14ac:dyDescent="0.35">
      <c r="A35" s="1"/>
      <c r="B35" s="1"/>
      <c r="C35" s="1"/>
      <c r="D35" s="1"/>
      <c r="E35" s="109" t="s">
        <v>53</v>
      </c>
      <c r="F35" s="109"/>
      <c r="G35" s="109"/>
      <c r="H35" s="110" t="s">
        <v>44</v>
      </c>
      <c r="I35" s="110"/>
      <c r="J35" s="111">
        <f>J31+J34</f>
        <v>120547.14659999999</v>
      </c>
      <c r="K35" s="3"/>
      <c r="L35" s="3"/>
      <c r="M35" s="3"/>
      <c r="N35" s="102" t="s">
        <v>48</v>
      </c>
      <c r="O35" s="12">
        <v>10</v>
      </c>
      <c r="P35" s="12">
        <f>((I7+I9+I12+SUM(J16:J21))*10/100)</f>
        <v>7613</v>
      </c>
      <c r="Q35" s="12">
        <f>((J7+J9+J12+SUM(J16:J21))*10/100)</f>
        <v>7613</v>
      </c>
      <c r="R35" s="12"/>
      <c r="S35" s="12"/>
      <c r="T35" s="12"/>
      <c r="U35" s="12"/>
      <c r="V35" s="12"/>
      <c r="W35" s="12"/>
      <c r="X35" s="12"/>
      <c r="Y35" s="12"/>
      <c r="Z35" s="5"/>
      <c r="AA35" s="5"/>
      <c r="AB35" s="5"/>
      <c r="AC35" s="5"/>
      <c r="AD35" s="5"/>
    </row>
    <row r="36" spans="1:30" ht="16.5" hidden="1" x14ac:dyDescent="0.35">
      <c r="A36" s="1"/>
      <c r="B36" s="1"/>
      <c r="C36" s="1"/>
      <c r="D36" s="1"/>
      <c r="E36" s="5"/>
      <c r="F36" s="5"/>
      <c r="G36" s="5"/>
      <c r="H36" s="5"/>
      <c r="I36" s="5"/>
      <c r="J36" s="5"/>
      <c r="K36" s="5"/>
      <c r="L36" s="5"/>
      <c r="M36" s="5"/>
      <c r="N36" s="12" t="s">
        <v>49</v>
      </c>
      <c r="O36" s="12">
        <f>IF(F13&gt;98,14,10)</f>
        <v>14</v>
      </c>
      <c r="P36" s="12">
        <f>((I7+I9+I12+I24+SUM(J16:J21))*O36/100)</f>
        <v>12491.410400000001</v>
      </c>
      <c r="Q36" s="12">
        <f>((J7+J9+J12+J24+SUM(J16:J21))*O36/100)</f>
        <v>12491.410400000001</v>
      </c>
      <c r="R36" s="12"/>
      <c r="S36" s="12"/>
      <c r="T36" s="12"/>
      <c r="U36" s="12"/>
      <c r="V36" s="12"/>
      <c r="W36" s="12"/>
      <c r="X36" s="12"/>
      <c r="Y36" s="12"/>
      <c r="Z36" s="5"/>
      <c r="AA36" s="5"/>
      <c r="AB36" s="5"/>
      <c r="AC36" s="5"/>
      <c r="AD36" s="5"/>
    </row>
    <row r="37" spans="1:30" ht="16.5" hidden="1" x14ac:dyDescent="0.35">
      <c r="A37" s="1"/>
      <c r="B37" s="1"/>
      <c r="C37" s="1"/>
      <c r="D37" s="1"/>
      <c r="E37" s="5"/>
      <c r="F37" s="5"/>
      <c r="G37" s="5"/>
      <c r="H37" s="5"/>
      <c r="I37" s="5"/>
      <c r="J37" s="5"/>
      <c r="K37" s="5"/>
      <c r="L37" s="5"/>
      <c r="M37" s="5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5"/>
      <c r="AA37" s="5"/>
      <c r="AB37" s="5"/>
      <c r="AC37" s="5"/>
      <c r="AD37" s="5"/>
    </row>
    <row r="38" spans="1:30" ht="16.5" hidden="1" x14ac:dyDescent="0.35">
      <c r="A38" s="1"/>
      <c r="B38" s="1"/>
      <c r="C38" s="1"/>
      <c r="D38" s="1"/>
      <c r="E38" s="5"/>
      <c r="F38" s="5"/>
      <c r="G38" s="5"/>
      <c r="H38" s="5"/>
      <c r="I38" s="5"/>
      <c r="J38" s="5"/>
      <c r="K38" s="5"/>
      <c r="L38" s="5"/>
      <c r="M38" s="5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5"/>
      <c r="AA38" s="5"/>
      <c r="AB38" s="5"/>
      <c r="AC38" s="5"/>
      <c r="AD38" s="5"/>
    </row>
    <row r="39" spans="1:30" ht="16.5" hidden="1" x14ac:dyDescent="0.35">
      <c r="A39" s="1"/>
      <c r="B39" s="1"/>
      <c r="C39" s="1"/>
      <c r="D39" s="1"/>
      <c r="E39" s="5"/>
      <c r="F39" s="5"/>
      <c r="G39" s="5"/>
      <c r="H39" s="5"/>
      <c r="I39" s="5"/>
      <c r="J39" s="5"/>
      <c r="K39" s="5"/>
      <c r="L39" s="5"/>
      <c r="M39" s="5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5"/>
      <c r="AC39" s="5"/>
      <c r="AD39" s="5"/>
    </row>
    <row r="40" spans="1:30" ht="16.5" hidden="1" x14ac:dyDescent="0.35">
      <c r="A40" s="1"/>
      <c r="B40" s="1"/>
      <c r="C40" s="1"/>
      <c r="D40" s="1"/>
      <c r="E40" s="5"/>
      <c r="F40" s="5"/>
      <c r="G40" s="5"/>
      <c r="H40" s="5"/>
      <c r="I40" s="5"/>
      <c r="J40" s="5"/>
      <c r="K40" s="5"/>
      <c r="L40" s="5"/>
      <c r="M40" s="5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5"/>
      <c r="AC40" s="5"/>
      <c r="AD40" s="5"/>
    </row>
    <row r="41" spans="1:30" ht="16.5" hidden="1" x14ac:dyDescent="0.35">
      <c r="A41" s="1"/>
      <c r="B41" s="1"/>
      <c r="C41" s="1"/>
      <c r="D41" s="1"/>
      <c r="E41" s="5"/>
      <c r="F41" s="5"/>
      <c r="G41" s="5"/>
      <c r="H41" s="5"/>
      <c r="I41" s="5"/>
      <c r="J41" s="5"/>
      <c r="K41" s="5"/>
      <c r="L41" s="5"/>
      <c r="M41" s="5"/>
      <c r="N41" s="5" t="s">
        <v>54</v>
      </c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5"/>
      <c r="AC41" s="5"/>
      <c r="AD41" s="5"/>
    </row>
    <row r="42" spans="1:30" ht="16.5" hidden="1" x14ac:dyDescent="0.35">
      <c r="A42" s="1"/>
      <c r="B42" s="1"/>
      <c r="C42" s="1"/>
      <c r="D42" s="1"/>
      <c r="E42" s="5"/>
      <c r="F42" s="5"/>
      <c r="G42" s="5"/>
      <c r="H42" s="5"/>
      <c r="I42" s="5"/>
      <c r="J42" s="5"/>
      <c r="K42" s="5"/>
      <c r="L42" s="5"/>
      <c r="M42" s="5"/>
      <c r="N42" s="5" t="s">
        <v>55</v>
      </c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5"/>
      <c r="AC42" s="5"/>
      <c r="AD42" s="5"/>
    </row>
    <row r="43" spans="1:30" ht="16.5" hidden="1" x14ac:dyDescent="0.35">
      <c r="A43" s="1"/>
      <c r="B43" s="1"/>
      <c r="C43" s="1"/>
      <c r="D43" s="1"/>
      <c r="E43" s="5"/>
      <c r="F43" s="5"/>
      <c r="G43" s="5"/>
      <c r="H43" s="5"/>
      <c r="I43" s="5"/>
      <c r="J43" s="5"/>
      <c r="K43" s="5"/>
      <c r="L43" s="5"/>
      <c r="M43" s="5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5"/>
      <c r="AC43" s="5"/>
      <c r="AD43" s="5"/>
    </row>
    <row r="44" spans="1:30" ht="16.5" hidden="1" x14ac:dyDescent="0.35">
      <c r="A44" s="1"/>
      <c r="B44" s="1"/>
      <c r="C44" s="1"/>
      <c r="D44" s="1"/>
      <c r="E44" s="5"/>
      <c r="F44" s="5"/>
      <c r="G44" s="5"/>
      <c r="H44" s="5"/>
      <c r="I44" s="5"/>
      <c r="J44" s="5"/>
      <c r="K44" s="5"/>
      <c r="L44" s="5"/>
      <c r="M44" s="5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5"/>
      <c r="AC44" s="5"/>
      <c r="AD44" s="5"/>
    </row>
    <row r="45" spans="1:30" ht="16.5" hidden="1" x14ac:dyDescent="0.35">
      <c r="A45" s="1"/>
      <c r="B45" s="1"/>
      <c r="C45" s="1"/>
      <c r="D45" s="1"/>
      <c r="E45" s="5"/>
      <c r="F45" s="5"/>
      <c r="G45" s="5"/>
      <c r="H45" s="5"/>
      <c r="I45" s="5"/>
      <c r="J45" s="5"/>
      <c r="K45" s="5"/>
      <c r="L45" s="5"/>
      <c r="M45" s="5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5"/>
      <c r="AC45" s="5"/>
      <c r="AD45" s="5"/>
    </row>
    <row r="46" spans="1:30" ht="16.5" hidden="1" x14ac:dyDescent="0.35">
      <c r="A46" s="1"/>
      <c r="B46" s="1"/>
      <c r="C46" s="1"/>
      <c r="D46" s="1"/>
      <c r="E46" s="5"/>
      <c r="F46" s="5"/>
      <c r="G46" s="5"/>
      <c r="H46" s="5"/>
      <c r="I46" s="5"/>
      <c r="J46" s="5"/>
      <c r="K46" s="5"/>
      <c r="L46" s="5"/>
      <c r="M46" s="5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5"/>
      <c r="AC46" s="5"/>
      <c r="AD46" s="5"/>
    </row>
    <row r="47" spans="1:30" ht="16.5" hidden="1" x14ac:dyDescent="0.35">
      <c r="A47" s="1"/>
      <c r="B47" s="1"/>
      <c r="C47" s="1"/>
      <c r="D47" s="1"/>
      <c r="E47" s="5"/>
      <c r="F47" s="5"/>
      <c r="G47" s="5"/>
      <c r="H47" s="5"/>
      <c r="I47" s="5"/>
      <c r="J47" s="5"/>
      <c r="K47" s="5"/>
      <c r="L47" s="5"/>
      <c r="M47" s="5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5"/>
      <c r="AC47" s="5"/>
      <c r="AD47" s="5"/>
    </row>
    <row r="48" spans="1:30" ht="16.5" hidden="1" x14ac:dyDescent="0.35">
      <c r="A48" s="1"/>
      <c r="B48" s="1"/>
      <c r="C48" s="1"/>
      <c r="D48" s="1"/>
      <c r="E48" s="5"/>
      <c r="F48" s="5"/>
      <c r="G48" s="5"/>
      <c r="H48" s="5"/>
      <c r="I48" s="5"/>
      <c r="J48" s="5"/>
      <c r="K48" s="5"/>
      <c r="L48" s="5"/>
      <c r="M48" s="5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5"/>
      <c r="AC48" s="5"/>
      <c r="AD48" s="5"/>
    </row>
    <row r="49" spans="1:30" ht="16.5" hidden="1" x14ac:dyDescent="0.35">
      <c r="A49" s="1"/>
      <c r="B49" s="1"/>
      <c r="C49" s="1"/>
      <c r="D49" s="1"/>
      <c r="E49" s="5"/>
      <c r="F49" s="5"/>
      <c r="G49" s="5"/>
      <c r="H49" s="5"/>
      <c r="I49" s="5"/>
      <c r="J49" s="5"/>
      <c r="K49" s="5"/>
      <c r="L49" s="5"/>
      <c r="M49" s="5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5"/>
      <c r="AC49" s="5"/>
      <c r="AD49" s="5"/>
    </row>
    <row r="50" spans="1:30" ht="16.5" hidden="1" x14ac:dyDescent="0.35">
      <c r="A50" s="1"/>
      <c r="B50" s="1"/>
      <c r="C50" s="1"/>
      <c r="D50" s="1"/>
      <c r="E50" s="5"/>
      <c r="F50" s="5"/>
      <c r="G50" s="5"/>
      <c r="H50" s="5"/>
      <c r="I50" s="5"/>
      <c r="J50" s="5"/>
      <c r="K50" s="5"/>
      <c r="L50" s="5"/>
      <c r="M50" s="5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5"/>
      <c r="AC50" s="5"/>
      <c r="AD50" s="5"/>
    </row>
    <row r="51" spans="1:30" ht="16.5" hidden="1" x14ac:dyDescent="0.35">
      <c r="A51" s="1"/>
      <c r="B51" s="1"/>
      <c r="C51" s="1"/>
      <c r="D51" s="1"/>
      <c r="E51" s="5"/>
      <c r="F51" s="5"/>
      <c r="G51" s="5"/>
      <c r="H51" s="5"/>
      <c r="I51" s="5"/>
      <c r="J51" s="5"/>
      <c r="K51" s="5"/>
      <c r="L51" s="5"/>
      <c r="M51" s="5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5"/>
      <c r="AC51" s="5"/>
      <c r="AD51" s="5"/>
    </row>
    <row r="52" spans="1:30" ht="16.5" hidden="1" x14ac:dyDescent="0.35">
      <c r="A52" s="1"/>
      <c r="B52" s="1"/>
      <c r="C52" s="1"/>
      <c r="D52" s="1"/>
      <c r="E52" s="5"/>
      <c r="F52" s="5"/>
      <c r="G52" s="5"/>
      <c r="H52" s="5"/>
      <c r="I52" s="5"/>
      <c r="J52" s="5"/>
      <c r="K52" s="5"/>
      <c r="L52" s="5"/>
      <c r="M52" s="5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5"/>
      <c r="AC52" s="5"/>
      <c r="AD52" s="5"/>
    </row>
    <row r="53" spans="1:30" ht="16.5" hidden="1" x14ac:dyDescent="0.35">
      <c r="A53" s="1"/>
      <c r="B53" s="1"/>
      <c r="C53" s="1"/>
      <c r="D53" s="1"/>
      <c r="E53" s="5"/>
      <c r="F53" s="5"/>
      <c r="G53" s="5"/>
      <c r="H53" s="5"/>
      <c r="I53" s="5"/>
      <c r="J53" s="5"/>
      <c r="K53" s="5"/>
      <c r="L53" s="5"/>
      <c r="M53" s="5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5"/>
      <c r="AC53" s="5"/>
      <c r="AD53" s="5"/>
    </row>
    <row r="54" spans="1:30" ht="16.5" hidden="1" x14ac:dyDescent="0.35">
      <c r="A54" s="1"/>
      <c r="B54" s="1"/>
      <c r="C54" s="1"/>
      <c r="D54" s="1"/>
      <c r="E54" s="5"/>
      <c r="F54" s="5"/>
      <c r="G54" s="5"/>
      <c r="H54" s="5"/>
      <c r="I54" s="5"/>
      <c r="J54" s="5"/>
      <c r="K54" s="5"/>
      <c r="L54" s="5"/>
      <c r="M54" s="5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5"/>
      <c r="AC54" s="5"/>
      <c r="AD54" s="5"/>
    </row>
    <row r="55" spans="1:30" ht="16.5" hidden="1" x14ac:dyDescent="0.35">
      <c r="A55" s="1"/>
      <c r="B55" s="1"/>
      <c r="C55" s="1"/>
      <c r="D55" s="1"/>
      <c r="E55" s="5"/>
      <c r="F55" s="5"/>
      <c r="G55" s="5"/>
      <c r="H55" s="5"/>
      <c r="I55" s="5"/>
      <c r="J55" s="5"/>
      <c r="K55" s="5"/>
      <c r="L55" s="5"/>
      <c r="M55" s="5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5"/>
      <c r="AC55" s="5"/>
      <c r="AD55" s="5"/>
    </row>
    <row r="56" spans="1:30" ht="16.5" hidden="1" x14ac:dyDescent="0.35">
      <c r="A56" s="1"/>
      <c r="B56" s="1"/>
      <c r="C56" s="1"/>
      <c r="D56" s="1"/>
      <c r="E56" s="5"/>
      <c r="F56" s="5"/>
      <c r="G56" s="5"/>
      <c r="H56" s="5"/>
      <c r="I56" s="5"/>
      <c r="J56" s="5"/>
      <c r="K56" s="5"/>
      <c r="L56" s="5"/>
      <c r="M56" s="5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5"/>
      <c r="AC56" s="5"/>
      <c r="AD56" s="5"/>
    </row>
    <row r="57" spans="1:30" ht="16.5" hidden="1" x14ac:dyDescent="0.35">
      <c r="A57" s="1"/>
      <c r="B57" s="1"/>
      <c r="C57" s="1"/>
      <c r="D57" s="1"/>
      <c r="E57" s="5"/>
      <c r="F57" s="5"/>
      <c r="G57" s="5"/>
      <c r="H57" s="5"/>
      <c r="I57" s="5"/>
      <c r="J57" s="5"/>
      <c r="K57" s="5"/>
      <c r="L57" s="5"/>
      <c r="M57" s="5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5"/>
      <c r="AC57" s="5"/>
      <c r="AD57" s="5"/>
    </row>
    <row r="58" spans="1:30" ht="16.5" hidden="1" x14ac:dyDescent="0.35">
      <c r="A58" s="1"/>
      <c r="B58" s="1"/>
      <c r="C58" s="1"/>
      <c r="D58" s="1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 ht="16.5" hidden="1" x14ac:dyDescent="0.35">
      <c r="A59" s="1"/>
      <c r="B59" s="1"/>
      <c r="C59" s="1"/>
      <c r="D59" s="1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 ht="16.5" hidden="1" x14ac:dyDescent="0.35">
      <c r="A60" s="1"/>
      <c r="B60" s="1"/>
      <c r="C60" s="1"/>
      <c r="D60" s="1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 ht="16.5" hidden="1" x14ac:dyDescent="0.35">
      <c r="A61" s="1"/>
      <c r="B61" s="1"/>
      <c r="C61" s="1"/>
      <c r="D61" s="1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 ht="16.5" hidden="1" x14ac:dyDescent="0.35">
      <c r="A62" s="1"/>
      <c r="B62" s="1"/>
      <c r="C62" s="1"/>
      <c r="D62" s="1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 ht="16.5" hidden="1" x14ac:dyDescent="0.35">
      <c r="A63" s="1"/>
      <c r="B63" s="1"/>
      <c r="C63" s="1"/>
      <c r="D63" s="1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 ht="16.5" hidden="1" x14ac:dyDescent="0.35">
      <c r="A64" s="1"/>
      <c r="B64" s="1"/>
      <c r="C64" s="1"/>
      <c r="D64" s="1"/>
      <c r="E64" s="112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:30" ht="16.5" hidden="1" x14ac:dyDescent="0.35">
      <c r="A65" s="1"/>
      <c r="B65" s="113">
        <v>44835</v>
      </c>
      <c r="C65">
        <v>121</v>
      </c>
      <c r="D65" s="114">
        <v>31</v>
      </c>
      <c r="E65" s="113">
        <v>44835</v>
      </c>
      <c r="F65" s="113">
        <v>44866</v>
      </c>
      <c r="G65">
        <v>556</v>
      </c>
      <c r="H65">
        <v>7.44</v>
      </c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:30" ht="16.5" hidden="1" x14ac:dyDescent="0.35">
      <c r="A66" s="1"/>
      <c r="B66" s="113">
        <v>44866</v>
      </c>
      <c r="C66">
        <v>122</v>
      </c>
      <c r="D66" s="114">
        <v>30</v>
      </c>
      <c r="E66" s="113">
        <v>44866</v>
      </c>
      <c r="F66" s="113">
        <v>44896</v>
      </c>
      <c r="G66">
        <v>556</v>
      </c>
      <c r="H66">
        <v>7.44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</row>
    <row r="67" spans="1:30" ht="16.5" hidden="1" x14ac:dyDescent="0.35">
      <c r="A67" s="1"/>
      <c r="B67" s="113">
        <v>44896</v>
      </c>
      <c r="C67">
        <v>123</v>
      </c>
      <c r="D67" s="114">
        <v>31</v>
      </c>
      <c r="E67" s="113">
        <v>44896</v>
      </c>
      <c r="F67" s="113">
        <v>44927</v>
      </c>
      <c r="G67">
        <v>556</v>
      </c>
      <c r="H67">
        <v>7.44</v>
      </c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</row>
    <row r="68" spans="1:30" ht="16.5" hidden="1" x14ac:dyDescent="0.35">
      <c r="A68" s="1"/>
      <c r="B68" s="113">
        <v>44927</v>
      </c>
      <c r="C68">
        <v>124</v>
      </c>
      <c r="D68" s="114">
        <v>31</v>
      </c>
      <c r="E68" s="113">
        <v>44927</v>
      </c>
      <c r="F68" s="113">
        <v>44958</v>
      </c>
      <c r="G68">
        <v>588</v>
      </c>
      <c r="H68">
        <v>9.4</v>
      </c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1:30" ht="16.5" hidden="1" x14ac:dyDescent="0.35">
      <c r="A69" s="1"/>
      <c r="B69" s="113">
        <v>44958</v>
      </c>
      <c r="C69">
        <v>125</v>
      </c>
      <c r="D69" s="114">
        <v>28</v>
      </c>
      <c r="E69" s="113">
        <v>44958</v>
      </c>
      <c r="F69" s="113">
        <v>44986</v>
      </c>
      <c r="G69">
        <v>588</v>
      </c>
      <c r="H69">
        <v>9.4</v>
      </c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</row>
    <row r="70" spans="1:30" ht="16.5" hidden="1" x14ac:dyDescent="0.35">
      <c r="A70" s="1"/>
      <c r="B70" s="113">
        <v>44986</v>
      </c>
      <c r="C70">
        <v>126</v>
      </c>
      <c r="D70" s="114">
        <v>31</v>
      </c>
      <c r="E70" s="113">
        <v>44986</v>
      </c>
      <c r="F70" s="113">
        <v>45017</v>
      </c>
      <c r="G70">
        <v>588</v>
      </c>
      <c r="H70">
        <v>9.4</v>
      </c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</row>
    <row r="71" spans="1:30" ht="16.5" hidden="1" x14ac:dyDescent="0.35">
      <c r="A71" s="1"/>
      <c r="B71" s="113">
        <v>45017</v>
      </c>
      <c r="C71">
        <v>127</v>
      </c>
      <c r="D71" s="114">
        <v>30</v>
      </c>
      <c r="E71" s="113">
        <v>45017</v>
      </c>
      <c r="F71" s="113">
        <v>45047</v>
      </c>
      <c r="G71">
        <v>596</v>
      </c>
      <c r="H71">
        <v>9.9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</row>
    <row r="72" spans="1:30" ht="16.5" hidden="1" x14ac:dyDescent="0.35">
      <c r="A72" s="1"/>
      <c r="B72" s="113">
        <v>45047</v>
      </c>
      <c r="C72">
        <v>128</v>
      </c>
      <c r="D72" s="114">
        <v>31</v>
      </c>
      <c r="E72" s="113">
        <v>45047</v>
      </c>
      <c r="F72" s="113">
        <v>45078</v>
      </c>
      <c r="G72">
        <v>596</v>
      </c>
      <c r="H72">
        <v>9.9</v>
      </c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</row>
    <row r="73" spans="1:30" ht="16.5" hidden="1" x14ac:dyDescent="0.35">
      <c r="A73" s="1"/>
      <c r="B73" s="113">
        <v>45078</v>
      </c>
      <c r="C73">
        <v>129</v>
      </c>
      <c r="D73" s="114">
        <v>30</v>
      </c>
      <c r="E73" s="113">
        <v>45078</v>
      </c>
      <c r="F73" s="113">
        <v>45108</v>
      </c>
      <c r="G73">
        <v>596</v>
      </c>
      <c r="H73">
        <v>9.9</v>
      </c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</row>
    <row r="74" spans="1:30" ht="16.5" hidden="1" x14ac:dyDescent="0.35">
      <c r="A74" s="1"/>
      <c r="B74" s="113">
        <v>45108</v>
      </c>
      <c r="C74">
        <v>130</v>
      </c>
      <c r="D74" s="114">
        <v>31</v>
      </c>
      <c r="E74" s="113">
        <v>45108</v>
      </c>
      <c r="F74" s="113">
        <v>45139</v>
      </c>
      <c r="G74">
        <v>632</v>
      </c>
      <c r="H74">
        <v>12.07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</row>
    <row r="75" spans="1:30" ht="16.5" hidden="1" x14ac:dyDescent="0.35">
      <c r="A75" s="1"/>
      <c r="B75" s="113">
        <v>45139</v>
      </c>
      <c r="C75">
        <v>131</v>
      </c>
      <c r="D75" s="114">
        <v>31</v>
      </c>
      <c r="E75" s="113">
        <v>45139</v>
      </c>
      <c r="F75" s="113">
        <v>45170</v>
      </c>
      <c r="G75">
        <v>632</v>
      </c>
      <c r="H75">
        <v>12.07</v>
      </c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</row>
    <row r="76" spans="1:30" ht="16.5" hidden="1" x14ac:dyDescent="0.35">
      <c r="A76" s="1"/>
      <c r="B76" s="113">
        <v>45170</v>
      </c>
      <c r="C76">
        <v>132</v>
      </c>
      <c r="D76" s="114">
        <v>30</v>
      </c>
      <c r="E76" s="113">
        <v>45170</v>
      </c>
      <c r="F76" s="113">
        <v>45200</v>
      </c>
      <c r="G76">
        <v>632</v>
      </c>
      <c r="H76">
        <v>12.07</v>
      </c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</row>
    <row r="77" spans="1:30" ht="16.5" hidden="1" x14ac:dyDescent="0.35">
      <c r="A77" s="1"/>
      <c r="B77" s="113">
        <v>45200</v>
      </c>
      <c r="C77">
        <v>133</v>
      </c>
      <c r="D77" s="114">
        <v>31</v>
      </c>
      <c r="E77" s="113">
        <v>45200</v>
      </c>
      <c r="F77" s="113">
        <v>45231</v>
      </c>
      <c r="G77">
        <v>693</v>
      </c>
      <c r="H77">
        <v>15.77</v>
      </c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</row>
    <row r="78" spans="1:30" ht="16.5" hidden="1" x14ac:dyDescent="0.35">
      <c r="A78" s="1"/>
      <c r="B78" s="113">
        <v>45231</v>
      </c>
      <c r="C78">
        <v>134</v>
      </c>
      <c r="D78" s="114">
        <v>30</v>
      </c>
      <c r="E78" s="113">
        <v>45231</v>
      </c>
      <c r="F78" s="113">
        <v>45261</v>
      </c>
      <c r="G78">
        <v>693</v>
      </c>
      <c r="H78">
        <v>15.77</v>
      </c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</row>
    <row r="79" spans="1:30" ht="16.5" hidden="1" x14ac:dyDescent="0.35">
      <c r="A79" s="1"/>
      <c r="B79" s="113">
        <v>45261</v>
      </c>
      <c r="C79">
        <v>135</v>
      </c>
      <c r="D79" s="114">
        <v>31</v>
      </c>
      <c r="E79" s="113">
        <v>45261</v>
      </c>
      <c r="F79" s="113">
        <v>45292</v>
      </c>
      <c r="G79">
        <v>693</v>
      </c>
      <c r="H79">
        <v>15.77</v>
      </c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</row>
    <row r="80" spans="1:30" ht="16.5" hidden="1" x14ac:dyDescent="0.35">
      <c r="A80" s="1"/>
      <c r="B80" s="113">
        <v>45292</v>
      </c>
      <c r="C80">
        <v>136</v>
      </c>
      <c r="D80" s="114">
        <v>31</v>
      </c>
      <c r="E80" s="113">
        <v>45292</v>
      </c>
      <c r="F80" s="113">
        <v>45323</v>
      </c>
      <c r="G80">
        <v>693</v>
      </c>
      <c r="H80">
        <v>15.73</v>
      </c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</row>
    <row r="81" spans="1:30" ht="16.5" hidden="1" x14ac:dyDescent="0.35">
      <c r="A81" s="1"/>
      <c r="B81" s="113">
        <v>45323</v>
      </c>
      <c r="C81">
        <v>137</v>
      </c>
      <c r="D81" s="115">
        <v>29</v>
      </c>
      <c r="E81" s="113">
        <v>45323</v>
      </c>
      <c r="F81" s="113">
        <v>45352</v>
      </c>
      <c r="G81">
        <v>693</v>
      </c>
      <c r="H81">
        <v>15.73</v>
      </c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</row>
    <row r="82" spans="1:30" ht="16.5" hidden="1" x14ac:dyDescent="0.35">
      <c r="A82" s="1"/>
      <c r="B82" s="113">
        <v>45352</v>
      </c>
      <c r="C82">
        <v>138</v>
      </c>
      <c r="D82" s="114">
        <v>31</v>
      </c>
      <c r="E82" s="113">
        <v>45352</v>
      </c>
      <c r="F82" s="113">
        <v>45383</v>
      </c>
      <c r="G82">
        <v>693</v>
      </c>
      <c r="H82">
        <v>15.73</v>
      </c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</row>
    <row r="83" spans="1:30" ht="16.5" hidden="1" x14ac:dyDescent="0.35">
      <c r="A83" s="1"/>
      <c r="B83" s="113">
        <v>45383</v>
      </c>
      <c r="C83">
        <v>139</v>
      </c>
      <c r="D83" s="114">
        <v>30</v>
      </c>
      <c r="E83" s="113">
        <v>45383</v>
      </c>
      <c r="F83" s="113">
        <v>45413</v>
      </c>
      <c r="G83">
        <v>693</v>
      </c>
      <c r="H83">
        <v>15.97</v>
      </c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</row>
    <row r="84" spans="1:30" ht="16.5" hidden="1" x14ac:dyDescent="0.35">
      <c r="A84" s="1"/>
      <c r="B84" s="113">
        <v>45413</v>
      </c>
      <c r="C84">
        <v>140</v>
      </c>
      <c r="D84" s="114">
        <v>31</v>
      </c>
      <c r="E84" s="113">
        <v>45413</v>
      </c>
      <c r="F84" s="113">
        <v>45444</v>
      </c>
      <c r="G84">
        <v>693</v>
      </c>
      <c r="H84">
        <v>15.97</v>
      </c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</row>
    <row r="85" spans="1:30" ht="16.5" hidden="1" x14ac:dyDescent="0.35">
      <c r="A85" s="1"/>
      <c r="B85" s="113">
        <v>45444</v>
      </c>
      <c r="C85">
        <v>141</v>
      </c>
      <c r="D85" s="114">
        <v>30</v>
      </c>
      <c r="E85" s="113">
        <v>45444</v>
      </c>
      <c r="F85" s="113">
        <v>45474</v>
      </c>
      <c r="G85">
        <v>693</v>
      </c>
      <c r="H85">
        <v>15.97</v>
      </c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</row>
    <row r="86" spans="1:30" ht="16.5" hidden="1" x14ac:dyDescent="0.35">
      <c r="A86" s="1"/>
      <c r="B86" s="113">
        <v>45474</v>
      </c>
      <c r="C86">
        <v>142</v>
      </c>
      <c r="D86" s="114">
        <v>31</v>
      </c>
      <c r="E86" s="113">
        <v>45474</v>
      </c>
      <c r="F86" s="113">
        <v>45505</v>
      </c>
      <c r="G86">
        <v>693</v>
      </c>
      <c r="H86">
        <v>17.2</v>
      </c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</row>
    <row r="87" spans="1:30" ht="16.5" hidden="1" x14ac:dyDescent="0.35">
      <c r="A87" s="1"/>
      <c r="B87" s="113">
        <v>45505</v>
      </c>
      <c r="C87">
        <v>143</v>
      </c>
      <c r="D87" s="114">
        <v>31</v>
      </c>
      <c r="E87" s="113">
        <v>45505</v>
      </c>
      <c r="F87" s="113">
        <v>45536</v>
      </c>
      <c r="G87">
        <v>693</v>
      </c>
      <c r="H87">
        <v>17.2</v>
      </c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</row>
    <row r="88" spans="1:30" ht="16.5" hidden="1" x14ac:dyDescent="0.35">
      <c r="A88" s="1"/>
      <c r="B88" s="113">
        <v>45536</v>
      </c>
      <c r="C88">
        <v>144</v>
      </c>
      <c r="D88" s="114">
        <v>30</v>
      </c>
      <c r="E88" s="113">
        <v>45536</v>
      </c>
      <c r="F88" s="113">
        <v>45566</v>
      </c>
      <c r="G88">
        <v>693</v>
      </c>
      <c r="H88">
        <v>17.2</v>
      </c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</row>
    <row r="89" spans="1:30" ht="16.5" hidden="1" x14ac:dyDescent="0.35">
      <c r="A89" s="1"/>
      <c r="B89" s="113">
        <v>45566</v>
      </c>
      <c r="C89">
        <v>145</v>
      </c>
      <c r="D89" s="114">
        <v>31</v>
      </c>
      <c r="E89" s="113">
        <v>45566</v>
      </c>
      <c r="F89" s="113">
        <v>45597</v>
      </c>
      <c r="G89">
        <v>693</v>
      </c>
      <c r="H89">
        <v>18.93</v>
      </c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</row>
    <row r="90" spans="1:30" ht="16.5" hidden="1" x14ac:dyDescent="0.35">
      <c r="A90" s="1"/>
      <c r="B90" s="113">
        <v>45597</v>
      </c>
      <c r="C90">
        <v>146</v>
      </c>
      <c r="D90" s="114">
        <v>30</v>
      </c>
      <c r="E90" s="113">
        <v>45597</v>
      </c>
      <c r="F90" s="113">
        <v>45627</v>
      </c>
      <c r="G90">
        <v>693</v>
      </c>
      <c r="H90">
        <v>18.93</v>
      </c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</row>
    <row r="91" spans="1:30" ht="16.5" hidden="1" x14ac:dyDescent="0.35">
      <c r="A91" s="1"/>
      <c r="B91" s="113">
        <v>45627</v>
      </c>
      <c r="C91">
        <v>147</v>
      </c>
      <c r="D91" s="114">
        <v>31</v>
      </c>
      <c r="E91" s="113">
        <v>45627</v>
      </c>
      <c r="F91" s="113">
        <v>45658</v>
      </c>
      <c r="G91">
        <v>693</v>
      </c>
      <c r="H91">
        <v>18.93</v>
      </c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</row>
    <row r="92" spans="1:30" ht="16.5" hidden="1" x14ac:dyDescent="0.35">
      <c r="A92" s="1"/>
      <c r="B92" s="113">
        <v>45658</v>
      </c>
      <c r="C92">
        <v>148</v>
      </c>
      <c r="D92" s="114">
        <v>31</v>
      </c>
      <c r="E92" s="113">
        <v>45658</v>
      </c>
      <c r="F92" s="113">
        <v>45689</v>
      </c>
      <c r="G92">
        <v>693</v>
      </c>
      <c r="H92">
        <v>18.93</v>
      </c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</row>
    <row r="93" spans="1:30" ht="16.5" hidden="1" x14ac:dyDescent="0.35">
      <c r="A93" s="1"/>
      <c r="B93" s="113">
        <v>45689</v>
      </c>
      <c r="C93">
        <v>149</v>
      </c>
      <c r="D93" s="114">
        <v>28</v>
      </c>
      <c r="E93" s="113">
        <v>45689</v>
      </c>
      <c r="F93" s="113">
        <v>45717</v>
      </c>
      <c r="G93">
        <v>693</v>
      </c>
      <c r="H93">
        <v>18.93</v>
      </c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</row>
    <row r="94" spans="1:30" ht="16.5" hidden="1" x14ac:dyDescent="0.35">
      <c r="A94" s="1"/>
      <c r="B94" s="113">
        <v>45717</v>
      </c>
      <c r="C94">
        <v>150</v>
      </c>
      <c r="D94" s="114">
        <v>31</v>
      </c>
      <c r="E94" s="113">
        <v>45717</v>
      </c>
      <c r="F94" s="113">
        <v>45748</v>
      </c>
      <c r="G94">
        <v>693</v>
      </c>
      <c r="H94">
        <v>18.93</v>
      </c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</row>
    <row r="95" spans="1:30" ht="16.5" hidden="1" x14ac:dyDescent="0.35">
      <c r="A95" s="1"/>
      <c r="B95" s="113">
        <v>45748</v>
      </c>
      <c r="C95">
        <v>151</v>
      </c>
      <c r="D95" s="114">
        <v>30</v>
      </c>
      <c r="E95" s="113">
        <v>45748</v>
      </c>
      <c r="F95" s="113">
        <v>45778</v>
      </c>
      <c r="G95">
        <v>693</v>
      </c>
      <c r="H95">
        <v>18.93</v>
      </c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</row>
    <row r="96" spans="1:30" ht="16.5" hidden="1" x14ac:dyDescent="0.35">
      <c r="A96" s="1"/>
      <c r="B96" s="113">
        <v>45778</v>
      </c>
      <c r="C96">
        <v>152</v>
      </c>
      <c r="D96" s="114">
        <v>31</v>
      </c>
      <c r="E96" s="113">
        <v>45778</v>
      </c>
      <c r="F96" s="113">
        <v>45809</v>
      </c>
      <c r="G96">
        <v>693</v>
      </c>
      <c r="H96">
        <v>18.93</v>
      </c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</row>
    <row r="97" spans="1:30" ht="16.5" hidden="1" x14ac:dyDescent="0.35">
      <c r="A97" s="1"/>
      <c r="B97" s="113">
        <v>45809</v>
      </c>
      <c r="C97">
        <v>153</v>
      </c>
      <c r="D97" s="114">
        <v>30</v>
      </c>
      <c r="E97" s="113">
        <v>45809</v>
      </c>
      <c r="F97" s="113">
        <v>45839</v>
      </c>
      <c r="G97">
        <v>693</v>
      </c>
      <c r="H97">
        <v>18.93</v>
      </c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</row>
    <row r="98" spans="1:30" ht="16.5" hidden="1" x14ac:dyDescent="0.35">
      <c r="A98" s="1"/>
      <c r="B98" s="113">
        <v>45839</v>
      </c>
      <c r="C98">
        <v>154</v>
      </c>
      <c r="D98" s="114">
        <v>31</v>
      </c>
      <c r="E98" s="113">
        <v>45839</v>
      </c>
      <c r="F98" s="113">
        <v>45870</v>
      </c>
      <c r="G98">
        <v>693</v>
      </c>
      <c r="H98">
        <v>18.93</v>
      </c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</row>
    <row r="99" spans="1:30" ht="16.5" hidden="1" x14ac:dyDescent="0.35">
      <c r="A99" s="1"/>
      <c r="B99" s="113">
        <v>45870</v>
      </c>
      <c r="C99">
        <v>155</v>
      </c>
      <c r="D99" s="114">
        <v>31</v>
      </c>
      <c r="E99" s="113">
        <v>45870</v>
      </c>
      <c r="F99" s="113">
        <v>45901</v>
      </c>
      <c r="G99">
        <v>693</v>
      </c>
      <c r="H99">
        <v>18.93</v>
      </c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</row>
    <row r="100" spans="1:30" ht="16.5" hidden="1" x14ac:dyDescent="0.35">
      <c r="A100" s="1"/>
      <c r="B100" s="113">
        <v>45901</v>
      </c>
      <c r="C100">
        <v>156</v>
      </c>
      <c r="D100" s="114">
        <v>30</v>
      </c>
      <c r="E100" s="113">
        <v>45901</v>
      </c>
      <c r="F100" s="113">
        <v>45931</v>
      </c>
      <c r="G100">
        <v>693</v>
      </c>
      <c r="H100">
        <v>18.93</v>
      </c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</row>
    <row r="101" spans="1:30" ht="16.5" hidden="1" x14ac:dyDescent="0.35">
      <c r="A101" s="1"/>
      <c r="B101" s="113">
        <v>45931</v>
      </c>
      <c r="C101">
        <v>157</v>
      </c>
      <c r="D101" s="114">
        <v>31</v>
      </c>
      <c r="E101" s="113">
        <v>45931</v>
      </c>
      <c r="F101" s="113">
        <v>45962</v>
      </c>
      <c r="G101">
        <v>693</v>
      </c>
      <c r="H101">
        <v>18.93</v>
      </c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</row>
    <row r="102" spans="1:30" ht="16.5" hidden="1" x14ac:dyDescent="0.35">
      <c r="A102" s="1"/>
      <c r="B102" s="113">
        <v>45962</v>
      </c>
      <c r="C102">
        <v>158</v>
      </c>
      <c r="D102" s="114">
        <v>30</v>
      </c>
      <c r="E102" s="113">
        <v>45962</v>
      </c>
      <c r="F102" s="113">
        <v>45992</v>
      </c>
      <c r="G102">
        <v>693</v>
      </c>
      <c r="H102">
        <v>18.93</v>
      </c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</row>
    <row r="103" spans="1:30" ht="16.5" hidden="1" x14ac:dyDescent="0.35">
      <c r="A103" s="1"/>
      <c r="B103" s="113">
        <v>45992</v>
      </c>
      <c r="C103">
        <v>159</v>
      </c>
      <c r="D103" s="114">
        <v>31</v>
      </c>
      <c r="E103" s="113">
        <v>45992</v>
      </c>
      <c r="F103" s="113">
        <v>46023</v>
      </c>
      <c r="G103">
        <v>693</v>
      </c>
      <c r="H103">
        <v>18.93</v>
      </c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</row>
    <row r="104" spans="1:30" ht="16.5" hidden="1" x14ac:dyDescent="0.35">
      <c r="A104" s="1"/>
      <c r="B104" s="113">
        <v>46023</v>
      </c>
      <c r="C104">
        <v>160</v>
      </c>
      <c r="D104" s="114">
        <v>31</v>
      </c>
      <c r="E104" s="113">
        <v>46023</v>
      </c>
      <c r="F104" s="113">
        <v>46054</v>
      </c>
      <c r="H104">
        <v>18.93</v>
      </c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</row>
    <row r="105" spans="1:30" ht="16.5" hidden="1" x14ac:dyDescent="0.35">
      <c r="A105" s="1"/>
      <c r="B105" s="113">
        <v>46054</v>
      </c>
      <c r="C105">
        <v>161</v>
      </c>
      <c r="D105" s="114">
        <v>28</v>
      </c>
      <c r="E105" s="113">
        <v>46054</v>
      </c>
      <c r="F105" s="113">
        <v>46082</v>
      </c>
      <c r="H105">
        <v>18.93</v>
      </c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</row>
    <row r="106" spans="1:30" ht="16.5" hidden="1" x14ac:dyDescent="0.35">
      <c r="A106" s="1"/>
      <c r="B106" s="113">
        <v>46082</v>
      </c>
      <c r="C106">
        <v>162</v>
      </c>
      <c r="D106" s="114">
        <v>31</v>
      </c>
      <c r="E106" s="113">
        <v>46082</v>
      </c>
      <c r="F106" s="113">
        <v>46113</v>
      </c>
      <c r="H106">
        <v>18.93</v>
      </c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</row>
    <row r="107" spans="1:30" ht="16.5" hidden="1" x14ac:dyDescent="0.35">
      <c r="A107" s="1"/>
      <c r="B107" s="113">
        <v>46113</v>
      </c>
      <c r="C107">
        <v>163</v>
      </c>
      <c r="D107" s="114">
        <v>30</v>
      </c>
      <c r="E107" s="113">
        <v>46113</v>
      </c>
      <c r="F107" s="113">
        <v>46143</v>
      </c>
      <c r="H107">
        <v>18.93</v>
      </c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</row>
    <row r="108" spans="1:30" ht="16.5" hidden="1" x14ac:dyDescent="0.35">
      <c r="A108" s="1"/>
      <c r="B108" s="113">
        <v>46143</v>
      </c>
      <c r="C108">
        <v>164</v>
      </c>
      <c r="D108" s="114">
        <v>31</v>
      </c>
      <c r="E108" s="113">
        <v>46143</v>
      </c>
      <c r="F108" s="113">
        <v>46174</v>
      </c>
      <c r="H108">
        <v>18.93</v>
      </c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</row>
    <row r="109" spans="1:30" ht="16.5" hidden="1" x14ac:dyDescent="0.35">
      <c r="A109" s="1"/>
      <c r="B109" s="113">
        <v>46174</v>
      </c>
      <c r="C109">
        <v>165</v>
      </c>
      <c r="D109" s="114">
        <v>30</v>
      </c>
      <c r="E109" s="113">
        <v>46174</v>
      </c>
      <c r="F109" s="113">
        <v>46204</v>
      </c>
      <c r="H109">
        <v>18.93</v>
      </c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</row>
    <row r="110" spans="1:30" ht="16.5" hidden="1" x14ac:dyDescent="0.35">
      <c r="A110" s="1"/>
      <c r="B110" s="113">
        <v>46204</v>
      </c>
      <c r="C110">
        <v>166</v>
      </c>
      <c r="D110" s="114">
        <v>31</v>
      </c>
      <c r="E110" s="113">
        <v>46204</v>
      </c>
      <c r="F110" s="113">
        <v>46235</v>
      </c>
      <c r="H110">
        <v>18.93</v>
      </c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</row>
    <row r="111" spans="1:30" ht="16.5" hidden="1" x14ac:dyDescent="0.35">
      <c r="A111" s="1"/>
      <c r="B111" s="113">
        <v>46235</v>
      </c>
      <c r="C111">
        <v>167</v>
      </c>
      <c r="D111" s="114">
        <v>31</v>
      </c>
      <c r="E111" s="113">
        <v>46235</v>
      </c>
      <c r="F111" s="113">
        <v>46266</v>
      </c>
      <c r="H111">
        <v>18.93</v>
      </c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</row>
    <row r="112" spans="1:30" ht="16.5" hidden="1" x14ac:dyDescent="0.35">
      <c r="A112" s="1"/>
      <c r="B112" s="113">
        <v>46266</v>
      </c>
      <c r="C112">
        <v>168</v>
      </c>
      <c r="D112" s="114">
        <v>30</v>
      </c>
      <c r="E112" s="113">
        <v>46266</v>
      </c>
      <c r="F112" s="113">
        <v>46296</v>
      </c>
      <c r="H112">
        <v>18.93</v>
      </c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</row>
    <row r="113" spans="1:30" ht="16.5" hidden="1" x14ac:dyDescent="0.35">
      <c r="A113" s="1"/>
      <c r="B113" s="113">
        <v>46296</v>
      </c>
      <c r="C113">
        <v>169</v>
      </c>
      <c r="D113" s="114">
        <v>31</v>
      </c>
      <c r="E113" s="113">
        <v>46296</v>
      </c>
      <c r="F113" s="113">
        <v>46327</v>
      </c>
      <c r="H113">
        <v>18.93</v>
      </c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</row>
    <row r="114" spans="1:30" ht="16.5" hidden="1" x14ac:dyDescent="0.35">
      <c r="A114" s="1"/>
      <c r="B114" s="113">
        <v>46327</v>
      </c>
      <c r="C114">
        <v>170</v>
      </c>
      <c r="D114" s="114">
        <v>30</v>
      </c>
      <c r="E114" s="113">
        <v>46327</v>
      </c>
      <c r="F114" s="113">
        <v>46357</v>
      </c>
      <c r="H114">
        <v>18.93</v>
      </c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</row>
    <row r="115" spans="1:30" ht="16.5" hidden="1" x14ac:dyDescent="0.35">
      <c r="A115" s="1"/>
      <c r="B115" s="113">
        <v>46357</v>
      </c>
      <c r="C115">
        <v>171</v>
      </c>
      <c r="D115" s="114">
        <v>31</v>
      </c>
      <c r="E115" s="113">
        <v>46357</v>
      </c>
      <c r="F115" s="113">
        <v>46388</v>
      </c>
      <c r="H115">
        <v>18.93</v>
      </c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</row>
    <row r="116" spans="1:30" ht="16.5" hidden="1" x14ac:dyDescent="0.35">
      <c r="A116" s="1"/>
      <c r="B116" s="113">
        <v>46388</v>
      </c>
      <c r="C116">
        <v>172</v>
      </c>
      <c r="D116" s="114">
        <v>31</v>
      </c>
      <c r="E116" s="113">
        <v>46388</v>
      </c>
      <c r="F116" s="113">
        <v>46419</v>
      </c>
      <c r="H116">
        <v>18.93</v>
      </c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</row>
    <row r="117" spans="1:30" ht="16.5" hidden="1" x14ac:dyDescent="0.35">
      <c r="A117" s="1"/>
      <c r="B117" s="113">
        <v>46419</v>
      </c>
      <c r="C117">
        <v>173</v>
      </c>
      <c r="D117" s="114">
        <v>28</v>
      </c>
      <c r="E117" s="113">
        <v>46419</v>
      </c>
      <c r="F117" s="113">
        <v>46447</v>
      </c>
      <c r="H117">
        <v>18.93</v>
      </c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</row>
    <row r="118" spans="1:30" ht="16.5" hidden="1" x14ac:dyDescent="0.35">
      <c r="A118" s="1"/>
      <c r="B118" s="113">
        <v>46447</v>
      </c>
      <c r="C118">
        <v>174</v>
      </c>
      <c r="D118" s="114">
        <v>31</v>
      </c>
      <c r="E118" s="113">
        <v>46447</v>
      </c>
      <c r="F118" s="113">
        <v>46478</v>
      </c>
      <c r="H118">
        <v>18.93</v>
      </c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</row>
    <row r="119" spans="1:30" ht="16.5" hidden="1" x14ac:dyDescent="0.35">
      <c r="A119" s="1"/>
      <c r="B119" s="113">
        <v>46478</v>
      </c>
      <c r="C119">
        <v>175</v>
      </c>
      <c r="D119" s="114">
        <v>30</v>
      </c>
      <c r="E119" s="113">
        <v>46478</v>
      </c>
      <c r="F119" s="113">
        <v>46508</v>
      </c>
      <c r="H119">
        <v>18.93</v>
      </c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</row>
    <row r="120" spans="1:30" ht="16.5" hidden="1" x14ac:dyDescent="0.35">
      <c r="A120" s="1"/>
      <c r="B120" s="113">
        <v>46508</v>
      </c>
      <c r="C120">
        <v>176</v>
      </c>
      <c r="D120" s="114">
        <v>31</v>
      </c>
      <c r="E120" s="113">
        <v>46508</v>
      </c>
      <c r="F120" s="113">
        <v>46539</v>
      </c>
      <c r="H120">
        <v>18.93</v>
      </c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</row>
    <row r="121" spans="1:30" ht="16.5" hidden="1" x14ac:dyDescent="0.35">
      <c r="A121" s="1"/>
      <c r="B121" s="113">
        <v>46539</v>
      </c>
      <c r="C121">
        <v>177</v>
      </c>
      <c r="D121" s="114">
        <v>30</v>
      </c>
      <c r="E121" s="113">
        <v>46539</v>
      </c>
      <c r="F121" s="113">
        <v>46569</v>
      </c>
      <c r="H121">
        <v>18.93</v>
      </c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</row>
    <row r="122" spans="1:30" ht="16.5" hidden="1" x14ac:dyDescent="0.35">
      <c r="A122" s="1"/>
      <c r="B122" s="113">
        <v>46569</v>
      </c>
      <c r="C122">
        <v>178</v>
      </c>
      <c r="D122" s="114">
        <v>31</v>
      </c>
      <c r="E122" s="113">
        <v>46569</v>
      </c>
      <c r="F122" s="113">
        <v>46600</v>
      </c>
      <c r="H122">
        <v>18.93</v>
      </c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</row>
    <row r="123" spans="1:30" ht="16.5" hidden="1" x14ac:dyDescent="0.35">
      <c r="A123" s="1"/>
      <c r="B123" s="113">
        <v>46600</v>
      </c>
      <c r="C123">
        <v>179</v>
      </c>
      <c r="D123" s="114">
        <v>31</v>
      </c>
      <c r="E123" s="113">
        <v>46600</v>
      </c>
      <c r="F123" s="113">
        <v>46631</v>
      </c>
      <c r="H123">
        <v>18.93</v>
      </c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</row>
    <row r="124" spans="1:30" ht="16.5" hidden="1" x14ac:dyDescent="0.35">
      <c r="A124" s="1"/>
      <c r="B124" s="113">
        <v>46631</v>
      </c>
      <c r="C124">
        <v>180</v>
      </c>
      <c r="D124" s="114">
        <v>30</v>
      </c>
      <c r="E124" s="113">
        <v>46631</v>
      </c>
      <c r="F124" s="113">
        <v>46661</v>
      </c>
      <c r="H124">
        <v>18.93</v>
      </c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</row>
    <row r="125" spans="1:30" ht="16.5" hidden="1" x14ac:dyDescent="0.35">
      <c r="A125" s="1"/>
      <c r="B125" s="113">
        <v>46661</v>
      </c>
      <c r="C125">
        <v>181</v>
      </c>
      <c r="D125" s="114">
        <v>31</v>
      </c>
      <c r="E125" s="113">
        <v>46661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</row>
    <row r="126" spans="1:30" ht="16.5" hidden="1" x14ac:dyDescent="0.35">
      <c r="A126" s="1"/>
      <c r="B126" s="1"/>
      <c r="C126" s="1"/>
      <c r="D126" s="1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</row>
    <row r="127" spans="1:30" ht="16.5" hidden="1" x14ac:dyDescent="0.35">
      <c r="A127" s="1"/>
      <c r="B127" s="1"/>
      <c r="C127" s="1"/>
      <c r="D127" s="1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</row>
    <row r="128" spans="1:30" ht="16.5" hidden="1" x14ac:dyDescent="0.35">
      <c r="A128" s="1"/>
      <c r="B128" s="1"/>
      <c r="C128" s="1"/>
      <c r="D128" s="1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</row>
    <row r="129" spans="1:30" ht="16.5" hidden="1" x14ac:dyDescent="0.35">
      <c r="A129" s="1"/>
      <c r="B129" s="1"/>
      <c r="C129" s="1"/>
      <c r="D129" s="1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</row>
    <row r="130" spans="1:30" ht="16.5" hidden="1" x14ac:dyDescent="0.35">
      <c r="A130" s="1"/>
      <c r="B130" s="1"/>
      <c r="C130" s="1"/>
      <c r="D130" s="1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</row>
    <row r="131" spans="1:30" ht="16.5" hidden="1" x14ac:dyDescent="0.35">
      <c r="A131" s="1"/>
      <c r="B131" s="1"/>
      <c r="C131" s="1"/>
      <c r="D131" s="1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</row>
    <row r="132" spans="1:30" ht="16.5" hidden="1" x14ac:dyDescent="0.35">
      <c r="A132" s="1"/>
      <c r="B132" s="1"/>
      <c r="C132" s="1"/>
      <c r="D132" s="1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</row>
    <row r="133" spans="1:30" ht="16.5" hidden="1" x14ac:dyDescent="0.35">
      <c r="A133" s="1"/>
      <c r="B133" s="1"/>
      <c r="C133" s="1"/>
      <c r="D133" s="1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</row>
    <row r="134" spans="1:30" ht="16.5" hidden="1" x14ac:dyDescent="0.35">
      <c r="A134" s="1"/>
      <c r="B134" s="1"/>
      <c r="C134" s="1"/>
      <c r="D134" s="1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</row>
    <row r="135" spans="1:30" ht="16.5" hidden="1" x14ac:dyDescent="0.35">
      <c r="A135" s="1"/>
      <c r="B135" s="1"/>
      <c r="C135" s="1"/>
      <c r="D135" s="1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</row>
    <row r="136" spans="1:30" ht="16.5" hidden="1" x14ac:dyDescent="0.35">
      <c r="A136" s="1"/>
      <c r="B136" s="1"/>
      <c r="C136" s="1"/>
      <c r="D136" s="1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</row>
    <row r="137" spans="1:30" ht="16.5" hidden="1" x14ac:dyDescent="0.35">
      <c r="A137" s="1"/>
      <c r="B137" s="1"/>
      <c r="C137" s="1"/>
      <c r="D137" s="1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</row>
    <row r="138" spans="1:30" ht="16.5" hidden="1" x14ac:dyDescent="0.35">
      <c r="A138" s="1"/>
      <c r="B138" s="1"/>
      <c r="C138" s="1"/>
      <c r="D138" s="1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</row>
    <row r="139" spans="1:30" ht="16.5" hidden="1" x14ac:dyDescent="0.35">
      <c r="A139" s="1"/>
      <c r="B139" s="1"/>
      <c r="C139" s="1"/>
      <c r="D139" s="1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</row>
    <row r="140" spans="1:30" ht="16.5" hidden="1" x14ac:dyDescent="0.35">
      <c r="A140" s="1"/>
      <c r="B140" s="1"/>
      <c r="C140" s="1"/>
      <c r="D140" s="1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</row>
    <row r="141" spans="1:30" ht="16.5" hidden="1" x14ac:dyDescent="0.35">
      <c r="A141" s="1"/>
      <c r="B141" s="1"/>
      <c r="C141" s="1"/>
      <c r="D141" s="1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</row>
    <row r="142" spans="1:30" ht="16.5" hidden="1" x14ac:dyDescent="0.35">
      <c r="A142" s="1"/>
      <c r="B142" s="1"/>
      <c r="C142" s="1"/>
      <c r="D142" s="1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</row>
    <row r="143" spans="1:30" ht="16.5" hidden="1" x14ac:dyDescent="0.35">
      <c r="A143" s="1"/>
      <c r="B143" s="1"/>
      <c r="C143" s="1"/>
      <c r="D143" s="1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</row>
    <row r="144" spans="1:30" ht="16.5" hidden="1" x14ac:dyDescent="0.35">
      <c r="A144" s="1"/>
      <c r="B144" s="1"/>
      <c r="C144" s="1"/>
      <c r="D144" s="1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</row>
    <row r="145" spans="1:30" ht="16.5" hidden="1" x14ac:dyDescent="0.35">
      <c r="A145" s="1"/>
      <c r="B145" s="1"/>
      <c r="C145" s="1"/>
      <c r="D145" s="1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</row>
    <row r="146" spans="1:30" ht="16.5" hidden="1" x14ac:dyDescent="0.35">
      <c r="A146" s="1"/>
      <c r="B146" s="1"/>
      <c r="C146" s="1"/>
      <c r="D146" s="1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</row>
    <row r="147" spans="1:30" ht="16.5" hidden="1" x14ac:dyDescent="0.35">
      <c r="A147" s="1"/>
      <c r="B147" s="1"/>
      <c r="C147" s="1"/>
      <c r="D147" s="1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</row>
    <row r="148" spans="1:30" ht="16.5" hidden="1" x14ac:dyDescent="0.35">
      <c r="A148" s="1"/>
      <c r="B148" s="1"/>
      <c r="C148" s="1"/>
      <c r="D148" s="1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</row>
    <row r="149" spans="1:30" ht="16.5" hidden="1" x14ac:dyDescent="0.35">
      <c r="A149" s="1"/>
      <c r="B149" s="1"/>
      <c r="C149" s="1"/>
      <c r="D149" s="1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</row>
    <row r="150" spans="1:30" ht="16.5" hidden="1" x14ac:dyDescent="0.35">
      <c r="A150" s="1"/>
      <c r="B150" s="1"/>
      <c r="C150" s="1"/>
      <c r="D150" s="1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</row>
    <row r="151" spans="1:30" ht="16.5" hidden="1" x14ac:dyDescent="0.35">
      <c r="A151" s="1"/>
      <c r="B151" s="1"/>
      <c r="C151" s="1"/>
      <c r="D151" s="1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</row>
    <row r="152" spans="1:30" ht="16.5" hidden="1" x14ac:dyDescent="0.35">
      <c r="A152" s="1"/>
      <c r="B152" s="1"/>
      <c r="C152" s="1"/>
      <c r="D152" s="1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</row>
    <row r="153" spans="1:30" ht="16.5" hidden="1" x14ac:dyDescent="0.35">
      <c r="A153" s="1"/>
      <c r="B153" s="1"/>
      <c r="C153" s="1"/>
      <c r="D153" s="1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</row>
    <row r="154" spans="1:30" ht="16.5" hidden="1" x14ac:dyDescent="0.35">
      <c r="A154" s="1"/>
      <c r="B154" s="1"/>
      <c r="C154" s="1"/>
      <c r="D154" s="1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</row>
    <row r="155" spans="1:30" ht="16.5" hidden="1" x14ac:dyDescent="0.35">
      <c r="A155" s="1"/>
      <c r="B155" s="1"/>
      <c r="C155" s="1"/>
      <c r="D155" s="1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</row>
    <row r="156" spans="1:30" ht="16.5" hidden="1" x14ac:dyDescent="0.35">
      <c r="A156" s="1"/>
      <c r="B156" s="1"/>
      <c r="C156" s="1"/>
      <c r="D156" s="1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</row>
    <row r="157" spans="1:30" ht="16.5" hidden="1" x14ac:dyDescent="0.35">
      <c r="A157" s="1"/>
      <c r="B157" s="1"/>
      <c r="C157" s="1"/>
      <c r="D157" s="1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</row>
    <row r="158" spans="1:30" ht="16.5" hidden="1" x14ac:dyDescent="0.35">
      <c r="A158" s="1"/>
      <c r="B158" s="1"/>
      <c r="C158" s="1"/>
      <c r="D158" s="1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</row>
    <row r="159" spans="1:30" ht="16.5" hidden="1" x14ac:dyDescent="0.35">
      <c r="A159" s="1"/>
      <c r="B159" s="1"/>
      <c r="C159" s="1"/>
      <c r="D159" s="1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</row>
    <row r="160" spans="1:30" ht="16.5" hidden="1" x14ac:dyDescent="0.35">
      <c r="A160" s="1"/>
      <c r="B160" s="1"/>
      <c r="C160" s="1"/>
      <c r="D160" s="1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</row>
    <row r="161" spans="1:30" ht="16.5" hidden="1" x14ac:dyDescent="0.35">
      <c r="A161" s="1"/>
      <c r="B161" s="1"/>
      <c r="C161" s="1"/>
      <c r="D161" s="1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</row>
    <row r="162" spans="1:30" ht="16.5" hidden="1" x14ac:dyDescent="0.35">
      <c r="A162" s="1"/>
      <c r="B162" s="1"/>
      <c r="C162" s="1"/>
      <c r="D162" s="1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</row>
    <row r="163" spans="1:30" ht="16.5" hidden="1" x14ac:dyDescent="0.35">
      <c r="A163" s="1"/>
      <c r="B163" s="1"/>
      <c r="C163" s="1"/>
      <c r="D163" s="1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</row>
    <row r="164" spans="1:30" ht="16.5" hidden="1" x14ac:dyDescent="0.35">
      <c r="A164" s="1"/>
      <c r="B164" s="1"/>
      <c r="C164" s="1"/>
      <c r="D164" s="1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</row>
    <row r="165" spans="1:30" ht="16.5" hidden="1" x14ac:dyDescent="0.35">
      <c r="A165" s="1"/>
      <c r="B165" s="1"/>
      <c r="C165" s="1"/>
      <c r="D165" s="1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</row>
    <row r="166" spans="1:30" ht="16.5" hidden="1" x14ac:dyDescent="0.35">
      <c r="A166" s="1"/>
      <c r="B166" s="1"/>
      <c r="C166" s="1"/>
      <c r="D166" s="1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</row>
    <row r="167" spans="1:30" ht="16.5" hidden="1" x14ac:dyDescent="0.35">
      <c r="A167" s="1"/>
      <c r="B167" s="113"/>
      <c r="D167" s="116"/>
      <c r="E167" s="113"/>
      <c r="F167" s="117"/>
      <c r="G167" s="117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</row>
    <row r="168" spans="1:30" ht="16.5" hidden="1" x14ac:dyDescent="0.35">
      <c r="A168" s="1"/>
      <c r="B168" s="113">
        <v>41183</v>
      </c>
      <c r="C168">
        <v>1</v>
      </c>
      <c r="D168" s="116">
        <v>31</v>
      </c>
      <c r="E168" s="113"/>
      <c r="F168" s="117"/>
      <c r="G168" s="117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</row>
    <row r="169" spans="1:30" ht="16.5" hidden="1" x14ac:dyDescent="0.35">
      <c r="A169" s="1"/>
      <c r="B169" s="113">
        <v>41214</v>
      </c>
      <c r="C169">
        <v>2</v>
      </c>
      <c r="D169" s="116">
        <v>30</v>
      </c>
      <c r="E169" s="113"/>
      <c r="F169" s="117"/>
      <c r="G169" s="117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</row>
    <row r="170" spans="1:30" ht="16.5" hidden="1" x14ac:dyDescent="0.35">
      <c r="A170" s="1"/>
      <c r="B170" s="113">
        <v>41244</v>
      </c>
      <c r="C170">
        <v>3</v>
      </c>
      <c r="D170" s="116">
        <v>31</v>
      </c>
      <c r="E170" s="113"/>
      <c r="F170" s="117"/>
      <c r="G170" s="117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</row>
    <row r="171" spans="1:30" ht="16.5" hidden="1" x14ac:dyDescent="0.35">
      <c r="A171" s="1"/>
      <c r="B171" s="113">
        <v>41275</v>
      </c>
      <c r="C171">
        <v>4</v>
      </c>
      <c r="D171" s="116">
        <v>31</v>
      </c>
      <c r="E171" s="113"/>
      <c r="F171" s="117"/>
      <c r="G171" s="117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</row>
    <row r="172" spans="1:30" ht="16.5" hidden="1" x14ac:dyDescent="0.35">
      <c r="A172" s="1"/>
      <c r="B172" s="113">
        <v>41306</v>
      </c>
      <c r="C172">
        <v>5</v>
      </c>
      <c r="D172" s="116">
        <v>28</v>
      </c>
      <c r="E172" s="113"/>
      <c r="F172" s="117"/>
      <c r="G172" s="117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</row>
    <row r="173" spans="1:30" ht="16.5" hidden="1" x14ac:dyDescent="0.35">
      <c r="A173" s="1"/>
      <c r="B173" s="113">
        <v>41334</v>
      </c>
      <c r="C173">
        <v>6</v>
      </c>
      <c r="D173" s="116">
        <v>31</v>
      </c>
      <c r="E173" s="113"/>
      <c r="F173" s="117"/>
      <c r="G173" s="117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</row>
    <row r="174" spans="1:30" ht="16.5" hidden="1" x14ac:dyDescent="0.35">
      <c r="A174" s="1"/>
      <c r="B174" s="113">
        <v>41365</v>
      </c>
      <c r="C174">
        <v>7</v>
      </c>
      <c r="D174" s="116">
        <v>30</v>
      </c>
      <c r="E174" s="113"/>
      <c r="F174" s="117"/>
      <c r="G174" s="117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</row>
    <row r="175" spans="1:30" ht="16.5" hidden="1" x14ac:dyDescent="0.35">
      <c r="A175" s="1"/>
      <c r="B175" s="113">
        <v>41395</v>
      </c>
      <c r="C175">
        <v>8</v>
      </c>
      <c r="D175" s="116">
        <v>31</v>
      </c>
      <c r="E175" s="113"/>
      <c r="F175" s="117"/>
      <c r="G175" s="117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</row>
    <row r="176" spans="1:30" ht="16.5" hidden="1" x14ac:dyDescent="0.35">
      <c r="A176" s="1"/>
      <c r="B176" s="113">
        <v>41426</v>
      </c>
      <c r="C176">
        <v>9</v>
      </c>
      <c r="D176" s="116">
        <v>30</v>
      </c>
      <c r="E176" s="113"/>
      <c r="F176" s="117"/>
      <c r="G176" s="117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</row>
    <row r="177" spans="1:30" ht="16.5" hidden="1" x14ac:dyDescent="0.35">
      <c r="A177" s="1"/>
      <c r="B177" s="113">
        <v>41456</v>
      </c>
      <c r="C177">
        <v>10</v>
      </c>
      <c r="D177" s="116">
        <v>31</v>
      </c>
      <c r="E177" s="113"/>
      <c r="F177" s="117"/>
      <c r="G177" s="117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</row>
    <row r="178" spans="1:30" ht="16.5" hidden="1" x14ac:dyDescent="0.35">
      <c r="A178" s="1"/>
      <c r="B178" s="113">
        <v>41487</v>
      </c>
      <c r="C178">
        <v>11</v>
      </c>
      <c r="D178" s="116">
        <v>31</v>
      </c>
      <c r="E178" s="113"/>
      <c r="F178" s="117"/>
      <c r="G178" s="117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</row>
    <row r="179" spans="1:30" ht="16.5" hidden="1" x14ac:dyDescent="0.35">
      <c r="A179" s="1"/>
      <c r="B179" s="113">
        <v>41518</v>
      </c>
      <c r="C179">
        <v>12</v>
      </c>
      <c r="D179" s="116">
        <v>30</v>
      </c>
      <c r="E179" s="113"/>
      <c r="F179" s="117"/>
      <c r="G179" s="117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</row>
    <row r="180" spans="1:30" ht="16.5" hidden="1" x14ac:dyDescent="0.35">
      <c r="A180" s="1"/>
      <c r="B180" s="113">
        <v>41548</v>
      </c>
      <c r="C180">
        <v>13</v>
      </c>
      <c r="D180" s="116">
        <v>31</v>
      </c>
      <c r="E180" s="113"/>
      <c r="F180" s="117"/>
      <c r="G180" s="117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</row>
    <row r="181" spans="1:30" ht="16.5" hidden="1" x14ac:dyDescent="0.35">
      <c r="A181" s="1"/>
      <c r="B181" s="113">
        <v>41579</v>
      </c>
      <c r="C181">
        <v>14</v>
      </c>
      <c r="D181" s="116">
        <v>30</v>
      </c>
      <c r="E181" s="113"/>
      <c r="F181" s="117"/>
      <c r="G181" s="117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</row>
    <row r="182" spans="1:30" ht="16.5" hidden="1" x14ac:dyDescent="0.35">
      <c r="A182" s="1"/>
      <c r="B182" s="113">
        <v>41609</v>
      </c>
      <c r="C182">
        <v>15</v>
      </c>
      <c r="D182" s="116">
        <v>31</v>
      </c>
      <c r="E182" s="113"/>
      <c r="F182" s="117"/>
      <c r="G182" s="117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</row>
    <row r="183" spans="1:30" ht="16.5" hidden="1" x14ac:dyDescent="0.35">
      <c r="A183" s="1"/>
      <c r="B183" s="113">
        <v>41640</v>
      </c>
      <c r="C183">
        <v>16</v>
      </c>
      <c r="D183" s="116">
        <v>31</v>
      </c>
      <c r="E183" s="113"/>
      <c r="F183" s="117"/>
      <c r="G183" s="117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</row>
    <row r="184" spans="1:30" ht="16.5" hidden="1" x14ac:dyDescent="0.35">
      <c r="A184" s="1"/>
      <c r="B184" s="113">
        <v>41671</v>
      </c>
      <c r="C184">
        <v>17</v>
      </c>
      <c r="D184" s="116">
        <v>28</v>
      </c>
      <c r="E184" s="113"/>
      <c r="F184" s="117"/>
      <c r="G184" s="117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</row>
    <row r="185" spans="1:30" ht="16.5" hidden="1" x14ac:dyDescent="0.35">
      <c r="A185" s="1"/>
      <c r="B185" s="113">
        <v>41699</v>
      </c>
      <c r="C185">
        <v>18</v>
      </c>
      <c r="D185" s="116">
        <v>31</v>
      </c>
      <c r="E185" s="113"/>
      <c r="F185" s="117"/>
      <c r="G185" s="117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</row>
    <row r="186" spans="1:30" ht="16.5" hidden="1" x14ac:dyDescent="0.35">
      <c r="A186" s="1"/>
      <c r="B186" s="113">
        <v>41730</v>
      </c>
      <c r="C186">
        <v>19</v>
      </c>
      <c r="D186" s="116">
        <v>30</v>
      </c>
      <c r="E186" s="113"/>
      <c r="F186" s="117"/>
      <c r="G186" s="117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</row>
    <row r="187" spans="1:30" ht="16.5" hidden="1" x14ac:dyDescent="0.35">
      <c r="A187" s="1"/>
      <c r="B187" s="113">
        <v>41760</v>
      </c>
      <c r="C187">
        <v>20</v>
      </c>
      <c r="D187" s="116">
        <v>31</v>
      </c>
      <c r="E187" s="113"/>
      <c r="F187" s="117"/>
      <c r="G187" s="117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</row>
    <row r="188" spans="1:30" ht="16.5" hidden="1" x14ac:dyDescent="0.35">
      <c r="A188" s="1"/>
      <c r="B188" s="113">
        <v>41791</v>
      </c>
      <c r="C188">
        <v>21</v>
      </c>
      <c r="D188" s="116">
        <v>30</v>
      </c>
      <c r="E188" s="113"/>
      <c r="F188" s="117"/>
      <c r="G188" s="117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</row>
    <row r="189" spans="1:30" ht="16.5" hidden="1" x14ac:dyDescent="0.35">
      <c r="A189" s="1"/>
      <c r="B189" s="113">
        <v>41821</v>
      </c>
      <c r="C189">
        <v>22</v>
      </c>
      <c r="D189" s="116">
        <v>31</v>
      </c>
      <c r="E189" s="113"/>
      <c r="F189" s="117"/>
      <c r="G189" s="117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</row>
    <row r="190" spans="1:30" ht="16.5" hidden="1" x14ac:dyDescent="0.35">
      <c r="A190" s="1"/>
      <c r="B190" s="113">
        <v>41852</v>
      </c>
      <c r="C190">
        <v>23</v>
      </c>
      <c r="D190" s="116">
        <v>31</v>
      </c>
      <c r="E190" s="113"/>
      <c r="F190" s="117"/>
      <c r="G190" s="117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</row>
    <row r="191" spans="1:30" ht="16.5" hidden="1" x14ac:dyDescent="0.35">
      <c r="A191" s="1"/>
      <c r="B191" s="113">
        <v>41883</v>
      </c>
      <c r="C191">
        <v>24</v>
      </c>
      <c r="D191" s="116">
        <v>30</v>
      </c>
      <c r="E191" s="113"/>
      <c r="F191" s="117"/>
      <c r="G191" s="117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</row>
    <row r="192" spans="1:30" ht="16.5" hidden="1" x14ac:dyDescent="0.35">
      <c r="A192" s="1"/>
      <c r="B192" s="113">
        <v>41913</v>
      </c>
      <c r="C192">
        <v>25</v>
      </c>
      <c r="D192" s="116">
        <v>31</v>
      </c>
      <c r="E192" s="113"/>
      <c r="F192" s="117"/>
      <c r="G192" s="117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</row>
    <row r="193" spans="1:30" ht="16.5" hidden="1" x14ac:dyDescent="0.35">
      <c r="A193" s="1"/>
      <c r="B193" s="113">
        <v>41944</v>
      </c>
      <c r="C193">
        <v>26</v>
      </c>
      <c r="D193" s="116">
        <v>30</v>
      </c>
      <c r="E193" s="113"/>
      <c r="F193" s="117"/>
      <c r="G193" s="117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</row>
    <row r="194" spans="1:30" ht="16.5" hidden="1" x14ac:dyDescent="0.35">
      <c r="A194" s="1"/>
      <c r="B194" s="113">
        <v>41974</v>
      </c>
      <c r="C194">
        <v>27</v>
      </c>
      <c r="D194" s="116">
        <v>31</v>
      </c>
      <c r="E194" s="113"/>
      <c r="F194" s="117"/>
      <c r="G194" s="117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</row>
    <row r="195" spans="1:30" ht="16.5" hidden="1" x14ac:dyDescent="0.35">
      <c r="A195" s="1"/>
      <c r="B195" s="113">
        <v>42005</v>
      </c>
      <c r="C195">
        <v>28</v>
      </c>
      <c r="D195" s="116">
        <v>31</v>
      </c>
      <c r="E195" s="113"/>
      <c r="F195" s="117"/>
      <c r="G195" s="117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</row>
    <row r="196" spans="1:30" ht="16.5" hidden="1" x14ac:dyDescent="0.35">
      <c r="A196" s="1"/>
      <c r="B196" s="113">
        <v>42036</v>
      </c>
      <c r="C196">
        <v>29</v>
      </c>
      <c r="D196" s="116">
        <v>28</v>
      </c>
      <c r="E196" s="113"/>
      <c r="F196" s="117"/>
      <c r="G196" s="117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</row>
    <row r="197" spans="1:30" ht="16.5" hidden="1" x14ac:dyDescent="0.35">
      <c r="A197" s="1"/>
      <c r="B197" s="113">
        <v>42064</v>
      </c>
      <c r="C197">
        <v>30</v>
      </c>
      <c r="D197" s="116">
        <v>31</v>
      </c>
      <c r="E197" s="113"/>
      <c r="F197" s="117"/>
      <c r="G197" s="117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</row>
    <row r="198" spans="1:30" ht="16.5" hidden="1" x14ac:dyDescent="0.35">
      <c r="A198" s="1"/>
      <c r="B198" s="113">
        <v>42095</v>
      </c>
      <c r="C198">
        <v>31</v>
      </c>
      <c r="D198" s="116">
        <v>30</v>
      </c>
      <c r="E198" s="113"/>
      <c r="F198" s="117"/>
      <c r="G198" s="117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</row>
    <row r="199" spans="1:30" ht="16.5" hidden="1" x14ac:dyDescent="0.35">
      <c r="A199" s="1"/>
      <c r="B199" s="113">
        <v>42125</v>
      </c>
      <c r="C199">
        <v>32</v>
      </c>
      <c r="D199" s="116">
        <v>31</v>
      </c>
      <c r="E199" s="113"/>
      <c r="F199" s="117"/>
      <c r="G199" s="117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</row>
    <row r="200" spans="1:30" ht="16.5" hidden="1" x14ac:dyDescent="0.35">
      <c r="A200" s="1"/>
      <c r="B200" s="113">
        <v>42156</v>
      </c>
      <c r="C200">
        <v>33</v>
      </c>
      <c r="D200" s="116">
        <v>30</v>
      </c>
      <c r="E200" s="113"/>
      <c r="F200" s="117"/>
      <c r="G200" s="117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</row>
    <row r="201" spans="1:30" ht="16.5" hidden="1" x14ac:dyDescent="0.35">
      <c r="A201" s="1"/>
      <c r="B201" s="113">
        <v>42186</v>
      </c>
      <c r="C201">
        <v>34</v>
      </c>
      <c r="D201" s="116">
        <v>31</v>
      </c>
      <c r="E201" s="113"/>
      <c r="F201" s="117"/>
      <c r="G201" s="117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</row>
    <row r="202" spans="1:30" ht="16.5" hidden="1" x14ac:dyDescent="0.35">
      <c r="A202" s="1"/>
      <c r="B202" s="113">
        <v>42217</v>
      </c>
      <c r="C202">
        <v>35</v>
      </c>
      <c r="D202" s="116">
        <v>31</v>
      </c>
      <c r="E202" s="113"/>
      <c r="F202" s="117"/>
      <c r="G202" s="117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</row>
    <row r="203" spans="1:30" ht="16.5" hidden="1" x14ac:dyDescent="0.35">
      <c r="A203" s="1"/>
      <c r="B203" s="113">
        <v>42248</v>
      </c>
      <c r="C203">
        <v>36</v>
      </c>
      <c r="D203" s="116">
        <v>30</v>
      </c>
      <c r="E203" s="113"/>
      <c r="F203" s="117"/>
      <c r="G203" s="117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</row>
    <row r="204" spans="1:30" ht="16.5" hidden="1" x14ac:dyDescent="0.35">
      <c r="A204" s="1"/>
      <c r="B204" s="113">
        <v>42278</v>
      </c>
      <c r="C204">
        <v>37</v>
      </c>
      <c r="D204" s="116">
        <v>31</v>
      </c>
      <c r="E204" s="113"/>
      <c r="F204" s="117"/>
      <c r="G204" s="117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</row>
    <row r="205" spans="1:30" ht="16.5" hidden="1" x14ac:dyDescent="0.35">
      <c r="A205" s="1"/>
      <c r="B205" s="113">
        <v>42309</v>
      </c>
      <c r="C205">
        <v>38</v>
      </c>
      <c r="D205" s="116">
        <v>30</v>
      </c>
      <c r="E205" s="113"/>
      <c r="F205" s="117"/>
      <c r="G205" s="117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</row>
    <row r="206" spans="1:30" ht="16.5" hidden="1" x14ac:dyDescent="0.35">
      <c r="A206" s="1"/>
      <c r="B206" s="113">
        <v>42339</v>
      </c>
      <c r="C206">
        <v>39</v>
      </c>
      <c r="D206" s="116">
        <v>31</v>
      </c>
      <c r="E206" s="113"/>
      <c r="F206" s="117"/>
      <c r="G206" s="117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</row>
    <row r="207" spans="1:30" ht="16.5" hidden="1" x14ac:dyDescent="0.35">
      <c r="A207" s="1"/>
      <c r="B207" s="113">
        <v>42370</v>
      </c>
      <c r="C207">
        <v>40</v>
      </c>
      <c r="D207" s="116">
        <v>31</v>
      </c>
      <c r="E207" s="113"/>
      <c r="F207" s="117"/>
      <c r="G207" s="117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</row>
    <row r="208" spans="1:30" ht="16.5" hidden="1" x14ac:dyDescent="0.35">
      <c r="A208" s="1"/>
      <c r="B208" s="113">
        <v>42401</v>
      </c>
      <c r="C208">
        <v>41</v>
      </c>
      <c r="D208" s="116">
        <v>29</v>
      </c>
      <c r="E208" s="113"/>
      <c r="F208" s="117"/>
      <c r="G208" s="117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</row>
    <row r="209" spans="1:30" ht="16.5" hidden="1" x14ac:dyDescent="0.35">
      <c r="A209" s="1"/>
      <c r="B209" s="113">
        <v>42430</v>
      </c>
      <c r="C209">
        <v>42</v>
      </c>
      <c r="D209" s="116">
        <v>31</v>
      </c>
      <c r="E209" s="113"/>
      <c r="F209" s="117"/>
      <c r="G209" s="117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</row>
    <row r="210" spans="1:30" ht="16.5" hidden="1" x14ac:dyDescent="0.35">
      <c r="A210" s="1"/>
      <c r="B210" s="113">
        <v>42461</v>
      </c>
      <c r="C210">
        <v>43</v>
      </c>
      <c r="D210" s="116">
        <v>30</v>
      </c>
      <c r="E210" s="113"/>
      <c r="F210" s="117"/>
      <c r="G210" s="117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</row>
    <row r="211" spans="1:30" ht="16.5" hidden="1" x14ac:dyDescent="0.35">
      <c r="A211" s="1"/>
      <c r="B211" s="113">
        <v>42491</v>
      </c>
      <c r="C211">
        <v>44</v>
      </c>
      <c r="D211" s="116">
        <v>31</v>
      </c>
      <c r="E211" s="113"/>
      <c r="F211" s="117"/>
      <c r="G211" s="117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</row>
    <row r="212" spans="1:30" ht="16.5" hidden="1" x14ac:dyDescent="0.35">
      <c r="A212" s="1"/>
      <c r="B212" s="113">
        <v>42522</v>
      </c>
      <c r="C212">
        <v>45</v>
      </c>
      <c r="D212" s="116">
        <v>30</v>
      </c>
      <c r="E212" s="113"/>
      <c r="F212" s="117"/>
      <c r="G212" s="117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</row>
    <row r="213" spans="1:30" ht="16.5" hidden="1" x14ac:dyDescent="0.35">
      <c r="A213" s="1"/>
      <c r="B213" s="113">
        <v>42552</v>
      </c>
      <c r="C213">
        <v>46</v>
      </c>
      <c r="D213" s="116">
        <v>31</v>
      </c>
      <c r="E213" s="113"/>
      <c r="F213" s="117"/>
      <c r="G213" s="117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</row>
    <row r="214" spans="1:30" ht="16.5" hidden="1" x14ac:dyDescent="0.35">
      <c r="A214" s="1"/>
      <c r="B214" s="113">
        <v>42583</v>
      </c>
      <c r="C214">
        <v>47</v>
      </c>
      <c r="D214" s="116">
        <v>31</v>
      </c>
      <c r="E214" s="113"/>
      <c r="F214" s="117"/>
      <c r="G214" s="117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</row>
    <row r="215" spans="1:30" ht="16.5" hidden="1" x14ac:dyDescent="0.35">
      <c r="A215" s="1"/>
      <c r="B215" s="113">
        <v>42614</v>
      </c>
      <c r="C215">
        <v>48</v>
      </c>
      <c r="D215" s="116">
        <v>30</v>
      </c>
      <c r="E215" s="113"/>
      <c r="F215" s="117"/>
      <c r="G215" s="117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</row>
    <row r="216" spans="1:30" ht="16.5" hidden="1" x14ac:dyDescent="0.35">
      <c r="A216" s="1"/>
      <c r="B216" s="113">
        <v>42644</v>
      </c>
      <c r="C216">
        <v>49</v>
      </c>
      <c r="D216" s="116">
        <v>31</v>
      </c>
      <c r="E216" s="113"/>
      <c r="F216" s="117"/>
      <c r="G216" s="117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</row>
    <row r="217" spans="1:30" ht="16.5" hidden="1" x14ac:dyDescent="0.35">
      <c r="A217" s="1"/>
      <c r="B217" s="113">
        <v>42675</v>
      </c>
      <c r="C217">
        <v>50</v>
      </c>
      <c r="D217" s="116">
        <v>30</v>
      </c>
      <c r="E217" s="113"/>
      <c r="F217" s="117"/>
      <c r="G217" s="117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</row>
    <row r="218" spans="1:30" ht="16.5" hidden="1" x14ac:dyDescent="0.35">
      <c r="A218" s="1"/>
      <c r="B218" s="113">
        <v>42705</v>
      </c>
      <c r="C218">
        <v>51</v>
      </c>
      <c r="D218" s="116">
        <v>31</v>
      </c>
      <c r="E218" s="113"/>
      <c r="F218" s="117"/>
      <c r="G218" s="117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</row>
    <row r="219" spans="1:30" ht="16.5" hidden="1" x14ac:dyDescent="0.35">
      <c r="A219" s="1"/>
      <c r="B219" s="113">
        <v>42736</v>
      </c>
      <c r="C219">
        <v>52</v>
      </c>
      <c r="D219" s="116">
        <v>31</v>
      </c>
      <c r="E219" s="113"/>
      <c r="F219" s="117"/>
      <c r="G219" s="117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</row>
    <row r="220" spans="1:30" ht="16.5" hidden="1" x14ac:dyDescent="0.35">
      <c r="A220" s="1"/>
      <c r="B220" s="113">
        <v>42767</v>
      </c>
      <c r="C220">
        <v>53</v>
      </c>
      <c r="D220" s="116">
        <v>28</v>
      </c>
      <c r="E220" s="113"/>
      <c r="F220" s="117"/>
      <c r="G220" s="117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</row>
    <row r="221" spans="1:30" ht="16.5" hidden="1" x14ac:dyDescent="0.35">
      <c r="A221" s="1"/>
      <c r="B221" s="113">
        <v>42795</v>
      </c>
      <c r="C221">
        <v>54</v>
      </c>
      <c r="D221" s="116">
        <v>31</v>
      </c>
      <c r="E221" s="113"/>
      <c r="F221" s="117"/>
      <c r="G221" s="117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</row>
    <row r="222" spans="1:30" ht="16.5" hidden="1" x14ac:dyDescent="0.35">
      <c r="A222" s="1"/>
      <c r="B222" s="113">
        <v>42826</v>
      </c>
      <c r="C222">
        <v>55</v>
      </c>
      <c r="D222" s="116">
        <v>30</v>
      </c>
      <c r="E222" s="113"/>
      <c r="F222" s="117"/>
      <c r="G222" s="117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</row>
    <row r="223" spans="1:30" ht="16.5" hidden="1" x14ac:dyDescent="0.35">
      <c r="A223" s="1"/>
      <c r="B223" s="113">
        <v>42856</v>
      </c>
      <c r="C223">
        <v>56</v>
      </c>
      <c r="D223" s="116">
        <v>31</v>
      </c>
      <c r="E223" s="113"/>
      <c r="F223" s="117"/>
      <c r="G223" s="117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</row>
    <row r="224" spans="1:30" ht="16.5" hidden="1" x14ac:dyDescent="0.35">
      <c r="A224" s="1"/>
      <c r="B224" s="113">
        <v>42887</v>
      </c>
      <c r="C224">
        <v>57</v>
      </c>
      <c r="D224" s="116">
        <v>30</v>
      </c>
      <c r="E224" s="113"/>
      <c r="F224" s="117"/>
      <c r="G224" s="117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</row>
    <row r="225" spans="1:30" ht="16.5" hidden="1" x14ac:dyDescent="0.35">
      <c r="A225" s="1"/>
      <c r="B225" s="113">
        <v>42917</v>
      </c>
      <c r="C225">
        <v>58</v>
      </c>
      <c r="D225" s="116">
        <v>31</v>
      </c>
      <c r="E225" s="113"/>
      <c r="F225" s="117"/>
      <c r="G225" s="117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</row>
    <row r="226" spans="1:30" ht="16.5" hidden="1" x14ac:dyDescent="0.35">
      <c r="A226" s="1"/>
      <c r="B226" s="113">
        <v>42948</v>
      </c>
      <c r="C226">
        <v>59</v>
      </c>
      <c r="D226" s="116">
        <v>31</v>
      </c>
      <c r="E226" s="113"/>
      <c r="F226" s="117"/>
      <c r="G226" s="117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</row>
    <row r="227" spans="1:30" ht="16.5" hidden="1" x14ac:dyDescent="0.35">
      <c r="A227" s="1"/>
      <c r="B227" s="113">
        <v>42979</v>
      </c>
      <c r="C227">
        <v>60</v>
      </c>
      <c r="D227" s="116">
        <v>30</v>
      </c>
      <c r="E227" s="113"/>
      <c r="F227" s="117"/>
      <c r="G227" s="117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</row>
    <row r="228" spans="1:30" ht="16.5" hidden="1" x14ac:dyDescent="0.35">
      <c r="A228" s="1"/>
      <c r="B228" s="113">
        <v>43009</v>
      </c>
      <c r="C228">
        <v>61</v>
      </c>
      <c r="D228" s="116">
        <v>31</v>
      </c>
      <c r="E228" s="113"/>
      <c r="F228" s="117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</row>
    <row r="229" spans="1:30" ht="16.5" hidden="1" x14ac:dyDescent="0.35">
      <c r="A229" s="1"/>
      <c r="B229" s="113">
        <v>43040</v>
      </c>
      <c r="C229">
        <v>62</v>
      </c>
      <c r="D229" s="116">
        <v>30</v>
      </c>
      <c r="E229" s="113"/>
      <c r="F229" s="117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</row>
    <row r="230" spans="1:30" ht="16.5" hidden="1" x14ac:dyDescent="0.35">
      <c r="A230" s="1"/>
      <c r="B230" s="113">
        <v>43070</v>
      </c>
      <c r="C230">
        <v>63</v>
      </c>
      <c r="D230" s="116">
        <v>31</v>
      </c>
      <c r="E230" s="113"/>
      <c r="F230" s="117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</row>
    <row r="231" spans="1:30" ht="16.5" hidden="1" x14ac:dyDescent="0.35">
      <c r="A231" s="1"/>
      <c r="B231" s="113">
        <v>43101</v>
      </c>
      <c r="C231">
        <v>64</v>
      </c>
      <c r="D231" s="116">
        <v>31</v>
      </c>
      <c r="E231" s="113"/>
      <c r="F231" s="117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</row>
    <row r="232" spans="1:30" ht="16.5" hidden="1" x14ac:dyDescent="0.35">
      <c r="A232" s="1"/>
      <c r="B232" s="113">
        <v>43132</v>
      </c>
      <c r="C232">
        <v>65</v>
      </c>
      <c r="D232" s="116">
        <v>28</v>
      </c>
      <c r="E232" s="113"/>
      <c r="F232" s="117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</row>
    <row r="233" spans="1:30" ht="16.5" hidden="1" x14ac:dyDescent="0.35">
      <c r="A233" s="1"/>
      <c r="B233" s="113">
        <v>43160</v>
      </c>
      <c r="C233">
        <v>66</v>
      </c>
      <c r="D233" s="116">
        <v>31</v>
      </c>
      <c r="E233" s="113"/>
      <c r="F233" s="117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</row>
    <row r="234" spans="1:30" ht="16.5" hidden="1" x14ac:dyDescent="0.35">
      <c r="A234" s="1"/>
      <c r="B234" s="113">
        <v>43191</v>
      </c>
      <c r="C234">
        <v>67</v>
      </c>
      <c r="D234" s="116">
        <v>30</v>
      </c>
      <c r="E234" s="113"/>
      <c r="F234" s="117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</row>
    <row r="235" spans="1:30" ht="16.5" hidden="1" x14ac:dyDescent="0.35">
      <c r="A235" s="1"/>
      <c r="B235" s="113">
        <v>43221</v>
      </c>
      <c r="C235">
        <v>68</v>
      </c>
      <c r="D235" s="116">
        <v>31</v>
      </c>
      <c r="E235" s="113"/>
      <c r="F235" s="117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</row>
    <row r="236" spans="1:30" ht="16.5" hidden="1" x14ac:dyDescent="0.35">
      <c r="A236" s="1"/>
      <c r="B236" s="113">
        <v>43252</v>
      </c>
      <c r="C236">
        <v>69</v>
      </c>
      <c r="D236" s="116">
        <v>30</v>
      </c>
      <c r="E236" s="113"/>
      <c r="F236" s="117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</row>
    <row r="237" spans="1:30" ht="16.5" hidden="1" x14ac:dyDescent="0.35">
      <c r="A237" s="1"/>
      <c r="B237" s="113">
        <v>43282</v>
      </c>
      <c r="C237">
        <v>70</v>
      </c>
      <c r="D237" s="116">
        <v>31</v>
      </c>
      <c r="E237" s="113"/>
      <c r="F237" s="117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</row>
    <row r="238" spans="1:30" ht="16.5" hidden="1" x14ac:dyDescent="0.35">
      <c r="A238" s="1"/>
      <c r="B238" s="113">
        <v>43313</v>
      </c>
      <c r="C238">
        <v>71</v>
      </c>
      <c r="D238" s="116">
        <v>31</v>
      </c>
      <c r="E238" s="113"/>
      <c r="F238" s="117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</row>
    <row r="239" spans="1:30" ht="16.5" hidden="1" x14ac:dyDescent="0.35">
      <c r="A239" s="1"/>
      <c r="B239" s="113">
        <v>43344</v>
      </c>
      <c r="C239">
        <v>72</v>
      </c>
      <c r="D239" s="116">
        <v>30</v>
      </c>
      <c r="E239" s="113"/>
      <c r="F239" s="117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</row>
    <row r="240" spans="1:30" ht="16.5" hidden="1" x14ac:dyDescent="0.35">
      <c r="A240" s="1"/>
      <c r="B240" s="113">
        <v>43374</v>
      </c>
      <c r="C240">
        <v>73</v>
      </c>
      <c r="D240" s="116">
        <v>31</v>
      </c>
      <c r="E240" s="113"/>
      <c r="F240" s="117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</row>
    <row r="241" spans="1:30" ht="16.5" hidden="1" x14ac:dyDescent="0.35">
      <c r="A241" s="1"/>
      <c r="B241" s="113">
        <v>43405</v>
      </c>
      <c r="C241">
        <v>74</v>
      </c>
      <c r="D241" s="116">
        <v>30</v>
      </c>
      <c r="E241" s="113"/>
      <c r="F241" s="117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</row>
    <row r="242" spans="1:30" ht="16.5" hidden="1" x14ac:dyDescent="0.35">
      <c r="A242" s="1"/>
      <c r="B242" s="113">
        <v>43435</v>
      </c>
      <c r="C242">
        <v>75</v>
      </c>
      <c r="D242" s="116">
        <v>31</v>
      </c>
      <c r="E242" s="113"/>
      <c r="F242" s="117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</row>
    <row r="243" spans="1:30" ht="16.5" hidden="1" x14ac:dyDescent="0.35">
      <c r="A243" s="1"/>
      <c r="B243" s="113">
        <v>43466</v>
      </c>
      <c r="C243">
        <v>76</v>
      </c>
      <c r="D243" s="116">
        <v>31</v>
      </c>
      <c r="E243" s="113"/>
      <c r="F243" s="117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</row>
    <row r="244" spans="1:30" ht="16.5" hidden="1" x14ac:dyDescent="0.35">
      <c r="A244" s="1"/>
      <c r="B244" s="113">
        <v>43497</v>
      </c>
      <c r="C244">
        <v>77</v>
      </c>
      <c r="D244" s="116">
        <v>28</v>
      </c>
      <c r="E244" s="113"/>
      <c r="F244" s="117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</row>
    <row r="245" spans="1:30" ht="16.5" hidden="1" x14ac:dyDescent="0.35">
      <c r="A245" s="1"/>
      <c r="B245" s="113">
        <v>43525</v>
      </c>
      <c r="C245">
        <v>78</v>
      </c>
      <c r="D245" s="116">
        <v>31</v>
      </c>
      <c r="E245" s="113"/>
      <c r="F245" s="117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</row>
    <row r="246" spans="1:30" ht="16.5" hidden="1" x14ac:dyDescent="0.35">
      <c r="A246" s="1"/>
      <c r="B246" s="113">
        <v>43556</v>
      </c>
      <c r="C246">
        <v>79</v>
      </c>
      <c r="D246" s="116">
        <v>30</v>
      </c>
      <c r="E246" s="113"/>
      <c r="F246" s="117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</row>
    <row r="247" spans="1:30" ht="16.5" hidden="1" x14ac:dyDescent="0.35">
      <c r="A247" s="1"/>
      <c r="B247" s="113">
        <v>43586</v>
      </c>
      <c r="C247">
        <v>80</v>
      </c>
      <c r="D247" s="116">
        <v>31</v>
      </c>
      <c r="E247" s="113"/>
      <c r="F247" s="117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</row>
    <row r="248" spans="1:30" ht="16.5" hidden="1" x14ac:dyDescent="0.35">
      <c r="A248" s="1"/>
      <c r="B248" s="113">
        <v>43617</v>
      </c>
      <c r="C248">
        <v>81</v>
      </c>
      <c r="D248" s="116">
        <v>30</v>
      </c>
      <c r="E248" s="113"/>
      <c r="F248" s="117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</row>
    <row r="249" spans="1:30" ht="16.5" hidden="1" x14ac:dyDescent="0.35">
      <c r="A249" s="1"/>
      <c r="B249" s="113">
        <v>43647</v>
      </c>
      <c r="C249">
        <v>82</v>
      </c>
      <c r="D249" s="116">
        <v>31</v>
      </c>
      <c r="E249" s="113"/>
      <c r="F249" s="117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</row>
    <row r="250" spans="1:30" ht="16.5" hidden="1" x14ac:dyDescent="0.35">
      <c r="A250" s="1"/>
      <c r="B250" s="113">
        <v>43678</v>
      </c>
      <c r="C250">
        <v>83</v>
      </c>
      <c r="D250" s="116">
        <v>31</v>
      </c>
      <c r="E250" s="113"/>
      <c r="F250" s="117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</row>
    <row r="251" spans="1:30" ht="16.5" hidden="1" x14ac:dyDescent="0.35">
      <c r="A251" s="1"/>
      <c r="B251" s="113">
        <v>43709</v>
      </c>
      <c r="C251">
        <v>84</v>
      </c>
      <c r="D251" s="116">
        <v>30</v>
      </c>
      <c r="E251" s="113"/>
      <c r="F251" s="117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</row>
    <row r="252" spans="1:30" ht="16.5" hidden="1" x14ac:dyDescent="0.35">
      <c r="A252" s="1"/>
      <c r="B252" s="113">
        <v>43739</v>
      </c>
      <c r="C252">
        <v>85</v>
      </c>
      <c r="D252" s="116">
        <v>31</v>
      </c>
      <c r="E252" s="113"/>
      <c r="F252" s="117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</row>
    <row r="253" spans="1:30" ht="16.5" hidden="1" x14ac:dyDescent="0.35">
      <c r="A253" s="1"/>
      <c r="B253" s="113">
        <v>43770</v>
      </c>
      <c r="C253">
        <v>86</v>
      </c>
      <c r="D253" s="116">
        <v>30</v>
      </c>
      <c r="E253" s="113"/>
      <c r="F253" s="117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</row>
    <row r="254" spans="1:30" ht="16.5" hidden="1" x14ac:dyDescent="0.35">
      <c r="A254" s="1"/>
      <c r="B254" s="113">
        <v>43800</v>
      </c>
      <c r="C254">
        <v>87</v>
      </c>
      <c r="D254" s="116">
        <v>31</v>
      </c>
      <c r="E254" s="113"/>
      <c r="F254" s="117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</row>
    <row r="255" spans="1:30" ht="16.5" hidden="1" x14ac:dyDescent="0.35">
      <c r="A255" s="1"/>
      <c r="B255" s="113">
        <v>43831</v>
      </c>
      <c r="C255">
        <v>88</v>
      </c>
      <c r="D255" s="116">
        <v>31</v>
      </c>
      <c r="E255" s="113"/>
      <c r="F255" s="117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</row>
    <row r="256" spans="1:30" ht="16.5" hidden="1" x14ac:dyDescent="0.35">
      <c r="A256" s="1"/>
      <c r="B256" s="113">
        <v>43862</v>
      </c>
      <c r="C256">
        <v>89</v>
      </c>
      <c r="D256" s="116">
        <v>29</v>
      </c>
      <c r="E256" s="113"/>
      <c r="F256" s="117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</row>
    <row r="257" spans="1:30" ht="16.5" hidden="1" x14ac:dyDescent="0.35">
      <c r="A257" s="1"/>
      <c r="B257" s="113">
        <v>43891</v>
      </c>
      <c r="C257">
        <v>90</v>
      </c>
      <c r="D257" s="116">
        <v>31</v>
      </c>
      <c r="E257" s="113"/>
      <c r="F257" s="117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</row>
    <row r="258" spans="1:30" ht="16.5" hidden="1" x14ac:dyDescent="0.35">
      <c r="A258" s="1"/>
      <c r="B258" s="113">
        <v>43922</v>
      </c>
      <c r="C258">
        <v>91</v>
      </c>
      <c r="D258" s="116">
        <v>30</v>
      </c>
      <c r="E258" s="113"/>
      <c r="F258" s="117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</row>
    <row r="259" spans="1:30" ht="16.5" hidden="1" x14ac:dyDescent="0.35">
      <c r="A259" s="1"/>
      <c r="B259" s="113">
        <v>43952</v>
      </c>
      <c r="C259">
        <v>92</v>
      </c>
      <c r="D259" s="116">
        <v>31</v>
      </c>
      <c r="E259" s="113"/>
      <c r="F259" s="117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</row>
    <row r="260" spans="1:30" ht="16.5" hidden="1" x14ac:dyDescent="0.35">
      <c r="A260" s="1"/>
      <c r="B260" s="113">
        <v>43983</v>
      </c>
      <c r="C260">
        <v>93</v>
      </c>
      <c r="D260" s="116">
        <v>30</v>
      </c>
      <c r="E260" s="113"/>
      <c r="F260" s="117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</row>
    <row r="261" spans="1:30" ht="16.5" hidden="1" x14ac:dyDescent="0.35">
      <c r="A261" s="1"/>
      <c r="B261" s="113">
        <v>44013</v>
      </c>
      <c r="C261">
        <v>94</v>
      </c>
      <c r="D261" s="116">
        <v>31</v>
      </c>
      <c r="E261" s="113"/>
      <c r="F261" s="117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</row>
    <row r="262" spans="1:30" ht="16.5" hidden="1" x14ac:dyDescent="0.35">
      <c r="A262" s="1"/>
      <c r="B262" s="113">
        <v>44044</v>
      </c>
      <c r="C262">
        <v>95</v>
      </c>
      <c r="D262" s="116">
        <v>31</v>
      </c>
      <c r="E262" s="113"/>
      <c r="F262" s="117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</row>
    <row r="263" spans="1:30" ht="16.5" hidden="1" x14ac:dyDescent="0.35">
      <c r="A263" s="1"/>
      <c r="B263" s="113">
        <v>44075</v>
      </c>
      <c r="C263">
        <v>96</v>
      </c>
      <c r="D263" s="116">
        <v>30</v>
      </c>
      <c r="E263" s="113"/>
      <c r="F263" s="117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</row>
    <row r="264" spans="1:30" ht="16.5" hidden="1" x14ac:dyDescent="0.35">
      <c r="A264" s="1"/>
      <c r="B264" s="113">
        <v>44105</v>
      </c>
      <c r="C264">
        <v>97</v>
      </c>
      <c r="D264" s="116">
        <v>31</v>
      </c>
      <c r="E264" s="113"/>
      <c r="F264" s="117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</row>
    <row r="265" spans="1:30" ht="16.5" hidden="1" x14ac:dyDescent="0.35">
      <c r="A265" s="1"/>
      <c r="B265" s="113">
        <v>44136</v>
      </c>
      <c r="C265">
        <v>98</v>
      </c>
      <c r="D265" s="116">
        <v>30</v>
      </c>
      <c r="E265" s="113"/>
      <c r="F265" s="117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</row>
    <row r="266" spans="1:30" ht="16.5" hidden="1" x14ac:dyDescent="0.35">
      <c r="A266" s="1"/>
      <c r="B266" s="113">
        <v>44166</v>
      </c>
      <c r="C266">
        <v>99</v>
      </c>
      <c r="D266" s="116">
        <v>31</v>
      </c>
      <c r="E266" s="113"/>
      <c r="F266" s="117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</row>
    <row r="267" spans="1:30" ht="16.5" hidden="1" x14ac:dyDescent="0.35">
      <c r="A267" s="1"/>
      <c r="B267" s="113">
        <v>44197</v>
      </c>
      <c r="C267">
        <v>100</v>
      </c>
      <c r="D267" s="116">
        <v>31</v>
      </c>
      <c r="E267" s="113"/>
      <c r="F267" s="117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</row>
    <row r="268" spans="1:30" ht="16.5" hidden="1" x14ac:dyDescent="0.35">
      <c r="A268" s="1"/>
      <c r="B268" s="113">
        <v>44228</v>
      </c>
      <c r="C268">
        <v>101</v>
      </c>
      <c r="D268" s="116">
        <v>28</v>
      </c>
      <c r="E268" s="113"/>
      <c r="F268" s="117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</row>
    <row r="269" spans="1:30" ht="16.5" hidden="1" x14ac:dyDescent="0.35">
      <c r="A269" s="1"/>
      <c r="B269" s="113">
        <v>44256</v>
      </c>
      <c r="C269">
        <v>102</v>
      </c>
      <c r="D269" s="116">
        <v>31</v>
      </c>
      <c r="E269" s="113"/>
      <c r="F269" s="117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</row>
    <row r="270" spans="1:30" ht="16.5" hidden="1" x14ac:dyDescent="0.35">
      <c r="A270" s="1"/>
      <c r="B270" s="113">
        <v>44287</v>
      </c>
      <c r="C270">
        <v>103</v>
      </c>
      <c r="D270" s="116">
        <v>30</v>
      </c>
      <c r="E270" s="113"/>
      <c r="F270" s="117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</row>
    <row r="271" spans="1:30" ht="16.5" hidden="1" x14ac:dyDescent="0.35">
      <c r="A271" s="1"/>
      <c r="B271" s="113">
        <v>44317</v>
      </c>
      <c r="C271">
        <v>104</v>
      </c>
      <c r="D271" s="116">
        <v>31</v>
      </c>
      <c r="E271" s="113"/>
      <c r="F271" s="117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</row>
    <row r="272" spans="1:30" ht="16.5" hidden="1" x14ac:dyDescent="0.35">
      <c r="A272" s="1"/>
      <c r="B272" s="113">
        <v>44348</v>
      </c>
      <c r="C272">
        <v>105</v>
      </c>
      <c r="D272" s="116">
        <v>30</v>
      </c>
      <c r="E272" s="113"/>
      <c r="F272" s="117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</row>
    <row r="273" spans="1:30" ht="16.5" hidden="1" x14ac:dyDescent="0.35">
      <c r="A273" s="1"/>
      <c r="B273" s="113">
        <v>44378</v>
      </c>
      <c r="C273">
        <v>106</v>
      </c>
      <c r="D273" s="116">
        <v>31</v>
      </c>
      <c r="E273" s="113"/>
      <c r="F273" s="117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</row>
    <row r="274" spans="1:30" ht="16.5" hidden="1" x14ac:dyDescent="0.35">
      <c r="A274" s="1"/>
      <c r="B274" s="113">
        <v>44409</v>
      </c>
      <c r="C274">
        <v>107</v>
      </c>
      <c r="D274" s="116">
        <v>31</v>
      </c>
      <c r="E274" s="113"/>
      <c r="F274" s="117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</row>
    <row r="275" spans="1:30" ht="16.5" hidden="1" x14ac:dyDescent="0.35">
      <c r="A275" s="1"/>
      <c r="B275" s="113">
        <v>44440</v>
      </c>
      <c r="C275">
        <v>108</v>
      </c>
      <c r="D275" s="116">
        <v>30</v>
      </c>
      <c r="E275" s="113"/>
      <c r="F275" s="117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</row>
    <row r="276" spans="1:30" ht="16.5" hidden="1" x14ac:dyDescent="0.35">
      <c r="A276" s="1"/>
      <c r="B276" s="113">
        <v>44470</v>
      </c>
      <c r="C276">
        <v>109</v>
      </c>
      <c r="D276" s="116">
        <v>31</v>
      </c>
      <c r="E276" s="113"/>
      <c r="F276" s="117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</row>
    <row r="277" spans="1:30" ht="16.5" hidden="1" x14ac:dyDescent="0.35">
      <c r="A277" s="1"/>
      <c r="B277" s="113">
        <v>44501</v>
      </c>
      <c r="C277">
        <v>110</v>
      </c>
      <c r="D277" s="116">
        <v>30</v>
      </c>
      <c r="E277" s="113"/>
      <c r="F277" s="117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</row>
    <row r="278" spans="1:30" ht="16.5" hidden="1" x14ac:dyDescent="0.35">
      <c r="A278" s="1"/>
      <c r="B278" s="113">
        <v>44531</v>
      </c>
      <c r="C278">
        <v>111</v>
      </c>
      <c r="D278" s="116">
        <v>31</v>
      </c>
      <c r="E278" s="113"/>
      <c r="F278" s="117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</row>
    <row r="279" spans="1:30" ht="16.5" hidden="1" x14ac:dyDescent="0.35">
      <c r="A279" s="1"/>
      <c r="B279" s="113">
        <v>44562</v>
      </c>
      <c r="C279">
        <v>112</v>
      </c>
      <c r="D279" s="116">
        <v>31</v>
      </c>
      <c r="E279" s="113"/>
      <c r="F279" s="117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</row>
    <row r="280" spans="1:30" ht="16.5" hidden="1" x14ac:dyDescent="0.35">
      <c r="A280" s="1"/>
      <c r="B280" s="113">
        <v>44593</v>
      </c>
      <c r="C280">
        <v>113</v>
      </c>
      <c r="D280" s="116">
        <v>28</v>
      </c>
      <c r="E280" s="113"/>
      <c r="F280" s="117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</row>
    <row r="281" spans="1:30" ht="16.5" hidden="1" x14ac:dyDescent="0.35">
      <c r="A281" s="1"/>
      <c r="B281" s="113">
        <v>44621</v>
      </c>
      <c r="C281">
        <v>114</v>
      </c>
      <c r="D281" s="116">
        <v>31</v>
      </c>
      <c r="E281" s="113"/>
      <c r="F281" s="117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</row>
    <row r="282" spans="1:30" ht="16.5" hidden="1" x14ac:dyDescent="0.35">
      <c r="A282" s="1"/>
      <c r="B282" s="113">
        <v>44652</v>
      </c>
      <c r="C282">
        <v>115</v>
      </c>
      <c r="D282" s="116">
        <v>30</v>
      </c>
      <c r="E282" s="113"/>
      <c r="F282" s="117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</row>
    <row r="283" spans="1:30" ht="16.5" hidden="1" x14ac:dyDescent="0.35">
      <c r="A283" s="1"/>
      <c r="B283" s="113">
        <v>44682</v>
      </c>
      <c r="C283">
        <v>116</v>
      </c>
      <c r="D283" s="116">
        <v>31</v>
      </c>
      <c r="E283" s="113"/>
      <c r="F283" s="117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</row>
    <row r="284" spans="1:30" ht="16.5" hidden="1" x14ac:dyDescent="0.35">
      <c r="A284" s="1"/>
      <c r="B284" s="113">
        <v>44713</v>
      </c>
      <c r="C284">
        <v>117</v>
      </c>
      <c r="D284" s="116">
        <v>30</v>
      </c>
      <c r="E284" s="113"/>
      <c r="F284" s="117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</row>
    <row r="285" spans="1:30" ht="16.5" hidden="1" x14ac:dyDescent="0.35">
      <c r="A285" s="1"/>
      <c r="B285" s="113">
        <v>44743</v>
      </c>
      <c r="C285">
        <v>118</v>
      </c>
      <c r="D285" s="116">
        <v>31</v>
      </c>
      <c r="E285" s="113"/>
      <c r="F285" s="117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</row>
    <row r="286" spans="1:30" ht="16.5" hidden="1" x14ac:dyDescent="0.35">
      <c r="A286" s="1"/>
      <c r="B286" s="113">
        <v>44774</v>
      </c>
      <c r="C286">
        <v>119</v>
      </c>
      <c r="D286" s="116">
        <v>31</v>
      </c>
      <c r="E286" s="113"/>
      <c r="F286" s="117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</row>
    <row r="287" spans="1:30" ht="16.5" hidden="1" x14ac:dyDescent="0.35">
      <c r="A287" s="1"/>
      <c r="B287" s="113">
        <v>44805</v>
      </c>
      <c r="C287">
        <v>120</v>
      </c>
      <c r="D287" s="116">
        <v>30</v>
      </c>
      <c r="E287" s="113">
        <v>44835</v>
      </c>
      <c r="F287">
        <v>526</v>
      </c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</row>
    <row r="288" spans="1:30" ht="16.5" hidden="1" x14ac:dyDescent="0.35">
      <c r="A288" s="1"/>
      <c r="B288" s="113">
        <v>44835</v>
      </c>
      <c r="C288">
        <v>121</v>
      </c>
      <c r="D288" s="116">
        <v>31</v>
      </c>
      <c r="E288" s="113">
        <v>44866</v>
      </c>
      <c r="F288">
        <v>556</v>
      </c>
      <c r="G288">
        <v>7.44</v>
      </c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</row>
    <row r="289" spans="1:30" ht="16.5" hidden="1" x14ac:dyDescent="0.35">
      <c r="A289" s="1"/>
      <c r="B289" s="113">
        <v>44866</v>
      </c>
      <c r="C289">
        <v>122</v>
      </c>
      <c r="D289" s="116">
        <v>30</v>
      </c>
      <c r="E289" s="113">
        <v>44896</v>
      </c>
      <c r="F289">
        <v>556</v>
      </c>
      <c r="G289">
        <v>7.44</v>
      </c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</row>
    <row r="290" spans="1:30" ht="16.5" hidden="1" x14ac:dyDescent="0.35">
      <c r="A290" s="1"/>
      <c r="B290" s="113">
        <v>44896</v>
      </c>
      <c r="C290">
        <v>123</v>
      </c>
      <c r="D290" s="116">
        <v>31</v>
      </c>
      <c r="E290" s="113">
        <v>44927</v>
      </c>
      <c r="F290">
        <v>556</v>
      </c>
      <c r="G290">
        <v>7.44</v>
      </c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</row>
    <row r="291" spans="1:30" ht="16.5" hidden="1" x14ac:dyDescent="0.35">
      <c r="A291" s="1"/>
      <c r="B291" s="113">
        <v>44927</v>
      </c>
      <c r="C291">
        <v>124</v>
      </c>
      <c r="D291" s="116">
        <v>31</v>
      </c>
      <c r="E291" s="113">
        <v>44958</v>
      </c>
      <c r="F291">
        <v>588</v>
      </c>
      <c r="G291">
        <v>9.4</v>
      </c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</row>
    <row r="292" spans="1:30" ht="16.5" hidden="1" x14ac:dyDescent="0.35">
      <c r="A292" s="1"/>
      <c r="B292" s="113">
        <v>44958</v>
      </c>
      <c r="C292">
        <v>125</v>
      </c>
      <c r="D292" s="116">
        <v>28</v>
      </c>
      <c r="E292" s="113">
        <v>44986</v>
      </c>
      <c r="F292">
        <v>588</v>
      </c>
      <c r="G292">
        <v>9.4</v>
      </c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</row>
    <row r="293" spans="1:30" ht="16.5" hidden="1" x14ac:dyDescent="0.35">
      <c r="A293" s="1"/>
      <c r="B293" s="113">
        <v>44986</v>
      </c>
      <c r="C293">
        <v>126</v>
      </c>
      <c r="D293" s="116">
        <v>31</v>
      </c>
      <c r="E293" s="113">
        <v>45017</v>
      </c>
      <c r="F293">
        <v>588</v>
      </c>
      <c r="G293">
        <v>9.4</v>
      </c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</row>
    <row r="294" spans="1:30" ht="16.5" hidden="1" x14ac:dyDescent="0.35">
      <c r="A294" s="1"/>
      <c r="B294" s="113">
        <v>45017</v>
      </c>
      <c r="C294">
        <v>127</v>
      </c>
      <c r="D294" s="116">
        <v>30</v>
      </c>
      <c r="E294" s="113">
        <v>45047</v>
      </c>
      <c r="F294">
        <v>596</v>
      </c>
      <c r="G294">
        <v>9.9</v>
      </c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</row>
    <row r="295" spans="1:30" ht="16.5" hidden="1" x14ac:dyDescent="0.35">
      <c r="A295" s="1"/>
      <c r="B295" s="113">
        <v>45047</v>
      </c>
      <c r="C295">
        <v>128</v>
      </c>
      <c r="D295" s="116">
        <v>31</v>
      </c>
      <c r="E295" s="113">
        <v>45078</v>
      </c>
      <c r="F295">
        <v>596</v>
      </c>
      <c r="G295">
        <v>9.9</v>
      </c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</row>
    <row r="296" spans="1:30" ht="16.5" hidden="1" x14ac:dyDescent="0.35">
      <c r="A296" s="1"/>
      <c r="B296" s="113">
        <v>45078</v>
      </c>
      <c r="C296">
        <v>129</v>
      </c>
      <c r="D296" s="116">
        <v>30</v>
      </c>
      <c r="E296" s="113">
        <v>45108</v>
      </c>
      <c r="F296">
        <v>596</v>
      </c>
      <c r="G296">
        <v>9.9</v>
      </c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</row>
    <row r="297" spans="1:30" ht="16.5" hidden="1" x14ac:dyDescent="0.35">
      <c r="A297" s="1"/>
      <c r="B297" s="113">
        <v>45108</v>
      </c>
      <c r="C297">
        <v>130</v>
      </c>
      <c r="D297" s="116">
        <v>31</v>
      </c>
      <c r="E297" s="113">
        <v>45139</v>
      </c>
      <c r="F297">
        <v>632</v>
      </c>
      <c r="G297">
        <v>12.07</v>
      </c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</row>
    <row r="298" spans="1:30" ht="16.5" hidden="1" x14ac:dyDescent="0.35">
      <c r="A298" s="1"/>
      <c r="B298" s="113">
        <v>45139</v>
      </c>
      <c r="C298">
        <v>131</v>
      </c>
      <c r="D298" s="116">
        <v>31</v>
      </c>
      <c r="E298" s="113">
        <v>45170</v>
      </c>
      <c r="F298">
        <v>632</v>
      </c>
      <c r="G298">
        <v>12.07</v>
      </c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</row>
    <row r="299" spans="1:30" ht="16.5" hidden="1" x14ac:dyDescent="0.35">
      <c r="A299" s="1"/>
      <c r="B299" s="113">
        <v>45170</v>
      </c>
      <c r="C299">
        <v>132</v>
      </c>
      <c r="D299" s="116">
        <v>30</v>
      </c>
      <c r="E299" s="113">
        <v>45200</v>
      </c>
      <c r="F299">
        <v>632</v>
      </c>
      <c r="G299">
        <v>12.07</v>
      </c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</row>
    <row r="300" spans="1:30" ht="16.5" hidden="1" x14ac:dyDescent="0.35">
      <c r="A300" s="1"/>
      <c r="B300" s="113">
        <v>45200</v>
      </c>
      <c r="C300">
        <v>133</v>
      </c>
      <c r="D300" s="116">
        <v>31</v>
      </c>
      <c r="E300" s="113">
        <v>45231</v>
      </c>
      <c r="F300">
        <v>693</v>
      </c>
      <c r="G300">
        <v>15.77</v>
      </c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</row>
    <row r="301" spans="1:30" ht="16.5" hidden="1" x14ac:dyDescent="0.35">
      <c r="A301" s="1"/>
      <c r="B301" s="113">
        <v>45231</v>
      </c>
      <c r="C301">
        <v>134</v>
      </c>
      <c r="D301" s="116">
        <v>30</v>
      </c>
      <c r="E301" s="113">
        <v>45261</v>
      </c>
      <c r="F301">
        <v>693</v>
      </c>
      <c r="G301">
        <v>15.77</v>
      </c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</row>
    <row r="302" spans="1:30" ht="16.5" hidden="1" x14ac:dyDescent="0.35">
      <c r="A302" s="1"/>
      <c r="B302" s="113">
        <v>45261</v>
      </c>
      <c r="C302">
        <v>135</v>
      </c>
      <c r="D302" s="116">
        <v>31</v>
      </c>
      <c r="E302" s="113">
        <v>45292</v>
      </c>
      <c r="F302">
        <v>693</v>
      </c>
      <c r="G302">
        <v>15.77</v>
      </c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</row>
    <row r="303" spans="1:30" ht="16.5" hidden="1" x14ac:dyDescent="0.35">
      <c r="A303" s="1"/>
      <c r="B303" s="113">
        <v>45292</v>
      </c>
      <c r="C303">
        <v>136</v>
      </c>
      <c r="D303" s="116">
        <v>31</v>
      </c>
      <c r="E303" s="113">
        <v>45323</v>
      </c>
      <c r="F303">
        <v>693</v>
      </c>
      <c r="G303">
        <v>15.73</v>
      </c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</row>
    <row r="304" spans="1:30" ht="16.5" hidden="1" x14ac:dyDescent="0.35">
      <c r="A304" s="1"/>
      <c r="B304" s="113">
        <v>45323</v>
      </c>
      <c r="C304">
        <v>137</v>
      </c>
      <c r="D304">
        <v>29</v>
      </c>
      <c r="E304" s="113">
        <v>45352</v>
      </c>
      <c r="F304">
        <v>693</v>
      </c>
      <c r="G304">
        <v>15.73</v>
      </c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</row>
    <row r="305" spans="1:30" ht="16.5" hidden="1" x14ac:dyDescent="0.35">
      <c r="A305" s="1"/>
      <c r="B305" s="113">
        <v>45352</v>
      </c>
      <c r="C305">
        <v>138</v>
      </c>
      <c r="D305" s="116">
        <v>31</v>
      </c>
      <c r="E305" s="113">
        <v>45383</v>
      </c>
      <c r="F305">
        <v>693</v>
      </c>
      <c r="G305">
        <v>15.73</v>
      </c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</row>
    <row r="306" spans="1:30" ht="16.5" hidden="1" x14ac:dyDescent="0.35">
      <c r="A306" s="1"/>
      <c r="B306" s="113">
        <v>45383</v>
      </c>
      <c r="C306">
        <v>139</v>
      </c>
      <c r="D306" s="116">
        <v>30</v>
      </c>
      <c r="E306" s="113">
        <v>45413</v>
      </c>
      <c r="F306">
        <v>693</v>
      </c>
      <c r="G306">
        <v>15.97</v>
      </c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</row>
    <row r="307" spans="1:30" ht="16.5" hidden="1" x14ac:dyDescent="0.35">
      <c r="A307" s="1"/>
      <c r="B307" s="113">
        <v>45413</v>
      </c>
      <c r="C307">
        <v>140</v>
      </c>
      <c r="D307" s="116">
        <v>31</v>
      </c>
      <c r="E307" s="113">
        <v>45444</v>
      </c>
      <c r="F307">
        <v>693</v>
      </c>
      <c r="G307">
        <v>15.97</v>
      </c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</row>
    <row r="308" spans="1:30" ht="16.5" hidden="1" x14ac:dyDescent="0.35">
      <c r="A308" s="1"/>
      <c r="B308" s="113">
        <v>45444</v>
      </c>
      <c r="C308">
        <v>141</v>
      </c>
      <c r="D308" s="116">
        <v>30</v>
      </c>
      <c r="E308" s="113">
        <v>45474</v>
      </c>
      <c r="F308">
        <v>693</v>
      </c>
      <c r="G308">
        <v>15.97</v>
      </c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</row>
    <row r="309" spans="1:30" ht="16.5" hidden="1" x14ac:dyDescent="0.35">
      <c r="A309" s="1"/>
      <c r="B309" s="113">
        <v>45474</v>
      </c>
      <c r="C309">
        <v>142</v>
      </c>
      <c r="D309" s="116">
        <v>31</v>
      </c>
      <c r="E309" s="113">
        <v>45505</v>
      </c>
      <c r="F309">
        <v>693</v>
      </c>
      <c r="G309">
        <v>17.2</v>
      </c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</row>
    <row r="310" spans="1:30" ht="16.5" hidden="1" x14ac:dyDescent="0.35">
      <c r="A310" s="1"/>
      <c r="B310" s="113">
        <v>45505</v>
      </c>
      <c r="C310">
        <v>143</v>
      </c>
      <c r="D310" s="116">
        <v>31</v>
      </c>
      <c r="E310" s="113">
        <v>45536</v>
      </c>
      <c r="F310">
        <v>693</v>
      </c>
      <c r="G310">
        <v>17.2</v>
      </c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</row>
    <row r="311" spans="1:30" ht="16.5" hidden="1" x14ac:dyDescent="0.35">
      <c r="A311" s="1"/>
      <c r="B311" s="113">
        <v>45536</v>
      </c>
      <c r="C311">
        <v>144</v>
      </c>
      <c r="D311" s="116">
        <v>30</v>
      </c>
      <c r="E311" s="113">
        <v>45566</v>
      </c>
      <c r="F311">
        <v>693</v>
      </c>
      <c r="G311">
        <v>17.2</v>
      </c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</row>
    <row r="312" spans="1:30" ht="16.5" hidden="1" x14ac:dyDescent="0.35">
      <c r="A312" s="1"/>
      <c r="B312" s="113">
        <v>45566</v>
      </c>
      <c r="C312">
        <v>145</v>
      </c>
      <c r="D312" s="116">
        <v>31</v>
      </c>
      <c r="E312" s="113">
        <v>45597</v>
      </c>
      <c r="F312">
        <v>693</v>
      </c>
      <c r="G312">
        <v>19.829999999999998</v>
      </c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</row>
    <row r="313" spans="1:30" ht="16.5" hidden="1" x14ac:dyDescent="0.35">
      <c r="A313" s="1"/>
      <c r="B313" s="113">
        <v>45597</v>
      </c>
      <c r="C313">
        <v>146</v>
      </c>
      <c r="D313" s="116">
        <v>30</v>
      </c>
      <c r="E313" s="113">
        <v>45627</v>
      </c>
      <c r="F313">
        <v>693</v>
      </c>
      <c r="G313">
        <v>19.829999999999998</v>
      </c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</row>
    <row r="314" spans="1:30" ht="16.5" hidden="1" x14ac:dyDescent="0.35">
      <c r="A314" s="1"/>
      <c r="B314" s="113">
        <v>45627</v>
      </c>
      <c r="C314">
        <v>147</v>
      </c>
      <c r="D314" s="116">
        <v>31</v>
      </c>
      <c r="E314" s="113">
        <v>45658</v>
      </c>
      <c r="F314">
        <v>693</v>
      </c>
      <c r="G314">
        <v>19.829999999999998</v>
      </c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</row>
    <row r="315" spans="1:30" ht="16.5" hidden="1" x14ac:dyDescent="0.35">
      <c r="A315" s="1"/>
      <c r="B315" s="113">
        <v>45658</v>
      </c>
      <c r="C315">
        <v>148</v>
      </c>
      <c r="D315" s="116">
        <v>31</v>
      </c>
      <c r="E315" s="113">
        <v>45689</v>
      </c>
      <c r="F315">
        <v>693</v>
      </c>
      <c r="G315">
        <v>19.829999999999998</v>
      </c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</row>
    <row r="316" spans="1:30" ht="16.5" hidden="1" x14ac:dyDescent="0.35">
      <c r="A316" s="1"/>
      <c r="B316" s="113">
        <v>45689</v>
      </c>
      <c r="C316">
        <v>149</v>
      </c>
      <c r="D316" s="116">
        <v>28</v>
      </c>
      <c r="E316" s="113">
        <v>45717</v>
      </c>
      <c r="F316">
        <v>693</v>
      </c>
      <c r="G316">
        <v>19.829999999999998</v>
      </c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</row>
    <row r="317" spans="1:30" ht="16.5" hidden="1" x14ac:dyDescent="0.35">
      <c r="A317" s="1"/>
      <c r="B317" s="113">
        <v>45717</v>
      </c>
      <c r="C317">
        <v>150</v>
      </c>
      <c r="D317" s="116">
        <v>31</v>
      </c>
      <c r="E317" s="113">
        <v>45748</v>
      </c>
      <c r="F317">
        <v>693</v>
      </c>
      <c r="G317">
        <v>19.829999999999998</v>
      </c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</row>
    <row r="318" spans="1:30" ht="16.5" hidden="1" x14ac:dyDescent="0.35">
      <c r="A318" s="1"/>
      <c r="B318" s="113">
        <v>45748</v>
      </c>
      <c r="C318">
        <v>151</v>
      </c>
      <c r="D318" s="116">
        <v>30</v>
      </c>
      <c r="E318" s="113">
        <v>45778</v>
      </c>
      <c r="F318">
        <v>693</v>
      </c>
      <c r="G318">
        <v>19.829999999999998</v>
      </c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</row>
    <row r="319" spans="1:30" ht="16.5" hidden="1" x14ac:dyDescent="0.35">
      <c r="A319" s="1"/>
      <c r="B319" s="113">
        <v>45778</v>
      </c>
      <c r="C319">
        <v>152</v>
      </c>
      <c r="D319" s="116">
        <v>31</v>
      </c>
      <c r="E319" s="113">
        <v>45809</v>
      </c>
      <c r="F319">
        <v>693</v>
      </c>
      <c r="G319">
        <v>19.829999999999998</v>
      </c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</row>
    <row r="320" spans="1:30" ht="16.5" hidden="1" x14ac:dyDescent="0.35">
      <c r="A320" s="1"/>
      <c r="B320" s="113">
        <v>45809</v>
      </c>
      <c r="C320">
        <v>153</v>
      </c>
      <c r="D320" s="116">
        <v>30</v>
      </c>
      <c r="E320" s="113">
        <v>45839</v>
      </c>
      <c r="F320">
        <v>693</v>
      </c>
      <c r="G320">
        <v>19.829999999999998</v>
      </c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</row>
    <row r="321" spans="1:30" ht="16.5" hidden="1" x14ac:dyDescent="0.35">
      <c r="A321" s="1"/>
      <c r="B321" s="113">
        <v>45839</v>
      </c>
      <c r="C321">
        <v>154</v>
      </c>
      <c r="D321" s="116">
        <v>31</v>
      </c>
      <c r="E321" s="113">
        <v>45870</v>
      </c>
      <c r="F321">
        <v>693</v>
      </c>
      <c r="G321">
        <v>19.829999999999998</v>
      </c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</row>
    <row r="322" spans="1:30" ht="16.5" hidden="1" x14ac:dyDescent="0.35">
      <c r="A322" s="1"/>
      <c r="B322" s="113">
        <v>45870</v>
      </c>
      <c r="C322">
        <v>155</v>
      </c>
      <c r="D322" s="116">
        <v>31</v>
      </c>
      <c r="E322" s="113">
        <v>45901</v>
      </c>
      <c r="F322">
        <v>693</v>
      </c>
      <c r="G322">
        <v>19.829999999999998</v>
      </c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</row>
    <row r="323" spans="1:30" ht="16.5" hidden="1" x14ac:dyDescent="0.35">
      <c r="A323" s="1"/>
      <c r="B323" s="113">
        <v>45901</v>
      </c>
      <c r="C323">
        <v>156</v>
      </c>
      <c r="D323" s="116">
        <v>30</v>
      </c>
      <c r="E323" s="113">
        <v>45931</v>
      </c>
      <c r="F323">
        <v>693</v>
      </c>
      <c r="G323">
        <v>19.829999999999998</v>
      </c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</row>
    <row r="324" spans="1:30" ht="16.5" hidden="1" x14ac:dyDescent="0.35">
      <c r="A324" s="1"/>
      <c r="B324" s="113">
        <v>45931</v>
      </c>
      <c r="C324">
        <v>157</v>
      </c>
      <c r="D324" s="116">
        <v>31</v>
      </c>
      <c r="E324" s="113">
        <v>45962</v>
      </c>
      <c r="F324">
        <v>693</v>
      </c>
      <c r="G324">
        <v>19.829999999999998</v>
      </c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</row>
    <row r="325" spans="1:30" ht="16.5" hidden="1" x14ac:dyDescent="0.35">
      <c r="A325" s="1"/>
      <c r="B325" s="113">
        <v>45962</v>
      </c>
      <c r="C325">
        <v>158</v>
      </c>
      <c r="D325" s="116">
        <v>30</v>
      </c>
      <c r="E325" s="113">
        <v>45992</v>
      </c>
      <c r="F325">
        <v>693</v>
      </c>
      <c r="G325">
        <v>19.829999999999998</v>
      </c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</row>
    <row r="326" spans="1:30" ht="16.5" hidden="1" x14ac:dyDescent="0.35">
      <c r="A326" s="1"/>
      <c r="B326" s="113">
        <v>45992</v>
      </c>
      <c r="C326">
        <v>159</v>
      </c>
      <c r="D326" s="116">
        <v>31</v>
      </c>
      <c r="E326" s="113">
        <v>46023</v>
      </c>
      <c r="F326">
        <v>693</v>
      </c>
      <c r="G326">
        <v>19.829999999999998</v>
      </c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</row>
    <row r="327" spans="1:30" ht="16.5" hidden="1" x14ac:dyDescent="0.35">
      <c r="A327" s="1"/>
      <c r="B327" s="1"/>
      <c r="C327" s="1"/>
      <c r="D327" s="1"/>
      <c r="E327" s="113">
        <v>46054</v>
      </c>
      <c r="F327">
        <v>693</v>
      </c>
      <c r="G327">
        <v>19.829999999999998</v>
      </c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</row>
    <row r="328" spans="1:30" ht="16.5" hidden="1" x14ac:dyDescent="0.35">
      <c r="A328" s="1"/>
      <c r="B328" s="1"/>
      <c r="C328" s="1"/>
      <c r="D328" s="1"/>
      <c r="E328" s="113">
        <v>46082</v>
      </c>
      <c r="F328">
        <v>693</v>
      </c>
      <c r="G328">
        <v>19.829999999999998</v>
      </c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</row>
    <row r="329" spans="1:30" ht="16.5" hidden="1" x14ac:dyDescent="0.35">
      <c r="A329" s="1"/>
      <c r="B329" s="1"/>
      <c r="C329" s="1"/>
      <c r="D329" s="1"/>
      <c r="E329" s="113">
        <v>46113</v>
      </c>
      <c r="F329">
        <v>693</v>
      </c>
      <c r="G329">
        <v>19.829999999999998</v>
      </c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</row>
    <row r="330" spans="1:30" ht="16.5" hidden="1" x14ac:dyDescent="0.35">
      <c r="A330" s="1"/>
      <c r="B330" s="1"/>
      <c r="C330" s="1"/>
      <c r="D330" s="1"/>
      <c r="E330" s="113">
        <v>46143</v>
      </c>
      <c r="F330">
        <v>693</v>
      </c>
      <c r="G330">
        <v>19.829999999999998</v>
      </c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</row>
    <row r="331" spans="1:30" ht="16.5" hidden="1" x14ac:dyDescent="0.35">
      <c r="A331" s="1"/>
      <c r="B331" s="1"/>
      <c r="C331" s="1"/>
      <c r="D331" s="1"/>
      <c r="E331" s="113">
        <v>46174</v>
      </c>
      <c r="F331">
        <v>693</v>
      </c>
      <c r="G331">
        <v>19.829999999999998</v>
      </c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</row>
    <row r="332" spans="1:30" ht="16.5" hidden="1" x14ac:dyDescent="0.35">
      <c r="A332" s="1"/>
      <c r="B332" s="1"/>
      <c r="C332" s="1"/>
      <c r="D332" s="1"/>
      <c r="E332" s="113">
        <v>46204</v>
      </c>
      <c r="F332">
        <v>693</v>
      </c>
      <c r="G332">
        <v>19.829999999999998</v>
      </c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</row>
    <row r="333" spans="1:30" ht="16.5" hidden="1" x14ac:dyDescent="0.35">
      <c r="A333" s="1"/>
      <c r="B333" s="1"/>
      <c r="C333" s="1"/>
      <c r="D333" s="1"/>
      <c r="E333" s="113">
        <v>46235</v>
      </c>
      <c r="F333">
        <v>693</v>
      </c>
      <c r="G333">
        <v>19.829999999999998</v>
      </c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</row>
    <row r="334" spans="1:30" ht="16.5" hidden="1" x14ac:dyDescent="0.35">
      <c r="A334" s="1"/>
      <c r="B334" s="1"/>
      <c r="C334" s="1"/>
      <c r="D334" s="1"/>
      <c r="E334" s="113">
        <v>46266</v>
      </c>
      <c r="F334">
        <v>693</v>
      </c>
      <c r="G334">
        <v>19.829999999999998</v>
      </c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</row>
    <row r="335" spans="1:30" ht="16.5" hidden="1" x14ac:dyDescent="0.35">
      <c r="A335" s="1"/>
      <c r="B335" s="1"/>
      <c r="C335" s="1"/>
      <c r="D335" s="1"/>
      <c r="E335" s="113">
        <v>46296</v>
      </c>
      <c r="F335">
        <v>693</v>
      </c>
      <c r="G335">
        <v>19.829999999999998</v>
      </c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</row>
    <row r="336" spans="1:30" ht="16.5" hidden="1" x14ac:dyDescent="0.35">
      <c r="A336" s="1"/>
      <c r="B336" s="1"/>
      <c r="C336" s="1"/>
      <c r="D336" s="1"/>
      <c r="E336" s="113">
        <v>46327</v>
      </c>
      <c r="F336">
        <v>693</v>
      </c>
      <c r="G336">
        <v>19.829999999999998</v>
      </c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</row>
    <row r="337" spans="1:30" ht="16.5" hidden="1" x14ac:dyDescent="0.35">
      <c r="A337" s="1"/>
      <c r="B337" s="1"/>
      <c r="C337" s="1"/>
      <c r="D337" s="1"/>
      <c r="E337" s="113">
        <v>46357</v>
      </c>
      <c r="F337">
        <v>693</v>
      </c>
      <c r="G337">
        <v>19.829999999999998</v>
      </c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</row>
    <row r="338" spans="1:30" ht="16.5" hidden="1" x14ac:dyDescent="0.35">
      <c r="A338" s="1"/>
      <c r="B338" s="1"/>
      <c r="C338" s="1"/>
      <c r="D338" s="1"/>
      <c r="E338" s="113">
        <v>46388</v>
      </c>
      <c r="F338">
        <v>693</v>
      </c>
      <c r="G338">
        <v>19.829999999999998</v>
      </c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</row>
    <row r="339" spans="1:30" ht="16.5" hidden="1" x14ac:dyDescent="0.35">
      <c r="A339" s="1"/>
      <c r="B339" s="1"/>
      <c r="C339" s="1"/>
      <c r="D339" s="1"/>
      <c r="E339" s="113">
        <v>46419</v>
      </c>
      <c r="F339">
        <v>693</v>
      </c>
      <c r="G339">
        <v>19.829999999999998</v>
      </c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</row>
    <row r="340" spans="1:30" ht="16.5" hidden="1" x14ac:dyDescent="0.35">
      <c r="A340" s="1"/>
      <c r="B340" s="1"/>
      <c r="C340" s="1"/>
      <c r="D340" s="1"/>
      <c r="E340" s="113">
        <v>46447</v>
      </c>
      <c r="F340">
        <v>693</v>
      </c>
      <c r="G340">
        <v>19.829999999999998</v>
      </c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</row>
    <row r="341" spans="1:30" ht="16.5" hidden="1" x14ac:dyDescent="0.35">
      <c r="A341" s="1"/>
      <c r="B341" s="1"/>
      <c r="C341" s="1"/>
      <c r="D341" s="1"/>
      <c r="E341" s="113">
        <v>46478</v>
      </c>
      <c r="F341">
        <v>693</v>
      </c>
      <c r="G341">
        <v>19.829999999999998</v>
      </c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</row>
    <row r="342" spans="1:30" ht="16.5" hidden="1" x14ac:dyDescent="0.35">
      <c r="A342" s="1"/>
      <c r="B342" s="1"/>
      <c r="C342" s="1"/>
      <c r="D342" s="1"/>
      <c r="E342" s="113">
        <v>46508</v>
      </c>
      <c r="F342">
        <v>693</v>
      </c>
      <c r="G342">
        <v>19.829999999999998</v>
      </c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</row>
    <row r="343" spans="1:30" ht="16.5" hidden="1" x14ac:dyDescent="0.35">
      <c r="A343" s="1"/>
      <c r="B343" s="1"/>
      <c r="C343" s="1"/>
      <c r="D343" s="1"/>
      <c r="E343" s="113">
        <v>46539</v>
      </c>
      <c r="F343">
        <v>693</v>
      </c>
      <c r="G343">
        <v>19.829999999999998</v>
      </c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</row>
    <row r="344" spans="1:30" ht="16.5" hidden="1" x14ac:dyDescent="0.35">
      <c r="A344" s="1"/>
      <c r="B344" s="1"/>
      <c r="C344" s="1"/>
      <c r="D344" s="1"/>
      <c r="E344" s="113">
        <v>46569</v>
      </c>
      <c r="F344">
        <v>693</v>
      </c>
      <c r="G344">
        <v>19.829999999999998</v>
      </c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</row>
    <row r="345" spans="1:30" ht="16.5" hidden="1" x14ac:dyDescent="0.35">
      <c r="A345" s="1"/>
      <c r="B345" s="1"/>
      <c r="C345" s="1"/>
      <c r="D345" s="1"/>
      <c r="E345" s="113">
        <v>46600</v>
      </c>
      <c r="F345">
        <v>693</v>
      </c>
      <c r="G345">
        <v>19.829999999999998</v>
      </c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</row>
    <row r="346" spans="1:30" ht="16.5" hidden="1" x14ac:dyDescent="0.35">
      <c r="A346" s="1"/>
      <c r="B346" s="1"/>
      <c r="C346" s="1"/>
      <c r="D346" s="1"/>
      <c r="E346" s="113">
        <v>46631</v>
      </c>
      <c r="F346">
        <v>693</v>
      </c>
      <c r="G346">
        <v>19.829999999999998</v>
      </c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</row>
    <row r="347" spans="1:30" ht="16.5" hidden="1" x14ac:dyDescent="0.35">
      <c r="A347" s="1"/>
      <c r="B347" s="1"/>
      <c r="C347" s="1"/>
      <c r="D347" s="1"/>
      <c r="E347" s="113">
        <v>46661</v>
      </c>
      <c r="F347">
        <v>693</v>
      </c>
      <c r="G347">
        <v>19.829999999999998</v>
      </c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</row>
    <row r="348" spans="1:30" ht="16.5" hidden="1" x14ac:dyDescent="0.35">
      <c r="A348" s="1"/>
      <c r="B348" s="1"/>
      <c r="C348" s="1"/>
      <c r="D348" s="1"/>
      <c r="E348" s="5"/>
      <c r="F348" s="5"/>
      <c r="G348">
        <v>19.829999999999998</v>
      </c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</row>
    <row r="349" spans="1:30" ht="16.5" hidden="1" x14ac:dyDescent="0.35">
      <c r="A349" s="1"/>
      <c r="B349" s="1"/>
      <c r="C349" s="1"/>
      <c r="D349" s="1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</row>
    <row r="350" spans="1:30" ht="16.5" hidden="1" x14ac:dyDescent="0.35">
      <c r="A350" s="1"/>
      <c r="B350" s="1"/>
      <c r="C350" s="1"/>
      <c r="D350" s="1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</row>
  </sheetData>
  <sheetProtection algorithmName="SHA-512" hashValue="FWnOe5N4eGkVb0CUxRTlYkz06VYDldxsy9MYmYFh4nweoImLbVhRg1e2qEmvUiTay8nQJZowjgrmYai0xFvdIg==" saltValue="Kq/hCybLCWsIqOVwOmP+Jw==" spinCount="100000" sheet="1" objects="1" scenarios="1"/>
  <mergeCells count="24">
    <mergeCell ref="E31:G31"/>
    <mergeCell ref="E32:F33"/>
    <mergeCell ref="E34:G34"/>
    <mergeCell ref="H34:I34"/>
    <mergeCell ref="E35:G35"/>
    <mergeCell ref="H35:I35"/>
    <mergeCell ref="E23:G23"/>
    <mergeCell ref="E24:G24"/>
    <mergeCell ref="E25:G25"/>
    <mergeCell ref="E26:G26"/>
    <mergeCell ref="E27:G27"/>
    <mergeCell ref="E28:G28"/>
    <mergeCell ref="E7:G7"/>
    <mergeCell ref="E8:G8"/>
    <mergeCell ref="E9:G9"/>
    <mergeCell ref="E10:G10"/>
    <mergeCell ref="E12:G12"/>
    <mergeCell ref="L18:M18"/>
    <mergeCell ref="E1:J1"/>
    <mergeCell ref="N1:S1"/>
    <mergeCell ref="G3:I3"/>
    <mergeCell ref="E5:J5"/>
    <mergeCell ref="E6:G6"/>
    <mergeCell ref="L6:M6"/>
  </mergeCells>
  <dataValidations count="12">
    <dataValidation type="whole" allowBlank="1" showInputMessage="1" showErrorMessage="1" sqref="G17:G22">
      <formula1>0</formula1>
      <formula2>$G$15</formula2>
    </dataValidation>
    <dataValidation type="whole" allowBlank="1" showInputMessage="1" showErrorMessage="1" sqref="F17:F22">
      <formula1>0</formula1>
      <formula2>$F$15</formula2>
    </dataValidation>
    <dataValidation type="list" allowBlank="1" showInputMessage="1" showErrorMessage="1" sqref="J3">
      <formula1>$Y1:$Y2</formula1>
    </dataValidation>
    <dataValidation type="list" allowBlank="1" showInputMessage="1" showErrorMessage="1" sqref="F3">
      <formula1>$AA1:$AA31</formula1>
    </dataValidation>
    <dataValidation type="list" allowBlank="1" showInputMessage="1" showErrorMessage="1" sqref="M20">
      <formula1>$AD1:$AD2</formula1>
    </dataValidation>
    <dataValidation type="list" allowBlank="1" showInputMessage="1" showErrorMessage="1" sqref="M21">
      <formula1>$AC1:$AC6</formula1>
    </dataValidation>
    <dataValidation type="list" allowBlank="1" showInputMessage="1" showErrorMessage="1" sqref="J4">
      <formula1>$AB1:$AB21</formula1>
    </dataValidation>
    <dataValidation type="list" allowBlank="1" showInputMessage="1" showErrorMessage="1" sqref="F2">
      <formula1>$E288:$E347</formula1>
    </dataValidation>
    <dataValidation type="whole" allowBlank="1" showInputMessage="1" showErrorMessage="1" sqref="M9">
      <formula1>0</formula1>
      <formula2>F15</formula2>
    </dataValidation>
    <dataValidation type="whole" allowBlank="1" showInputMessage="1" showErrorMessage="1" sqref="M8">
      <formula1>0</formula1>
      <formula2>F15</formula2>
    </dataValidation>
    <dataValidation type="whole" showInputMessage="1" showErrorMessage="1" sqref="M7">
      <formula1>0</formula1>
      <formula2>F15</formula2>
    </dataValidation>
    <dataValidation type="whole" allowBlank="1" showInputMessage="1" showErrorMessage="1" sqref="M10">
      <formula1>0</formula1>
      <formula2>F15</formula2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4:H245"/>
  <sheetViews>
    <sheetView topLeftCell="A237" workbookViewId="0">
      <selection activeCell="B64" sqref="B64:H245"/>
    </sheetView>
  </sheetViews>
  <sheetFormatPr defaultRowHeight="14.5" x14ac:dyDescent="0.35"/>
  <sheetData>
    <row r="64" spans="2:8" x14ac:dyDescent="0.35">
      <c r="B64" s="113"/>
      <c r="D64" s="114"/>
      <c r="E64" s="113"/>
      <c r="F64" s="113">
        <v>41183</v>
      </c>
      <c r="G64" s="117">
        <v>510</v>
      </c>
      <c r="H64" s="117">
        <v>0</v>
      </c>
    </row>
    <row r="65" spans="2:8" x14ac:dyDescent="0.35">
      <c r="B65" s="113">
        <v>41183</v>
      </c>
      <c r="C65">
        <v>1</v>
      </c>
      <c r="D65" s="114">
        <v>31</v>
      </c>
      <c r="E65" s="113">
        <v>41183</v>
      </c>
      <c r="F65" s="113">
        <v>41214</v>
      </c>
      <c r="G65" s="117">
        <v>510</v>
      </c>
      <c r="H65" s="117">
        <v>109</v>
      </c>
    </row>
    <row r="66" spans="2:8" x14ac:dyDescent="0.35">
      <c r="B66" s="113">
        <v>41214</v>
      </c>
      <c r="C66">
        <v>2</v>
      </c>
      <c r="D66" s="114">
        <v>30</v>
      </c>
      <c r="E66" s="113">
        <v>41214</v>
      </c>
      <c r="F66" s="113">
        <v>41244</v>
      </c>
      <c r="G66" s="117">
        <v>510</v>
      </c>
      <c r="H66" s="117">
        <v>109</v>
      </c>
    </row>
    <row r="67" spans="2:8" x14ac:dyDescent="0.35">
      <c r="B67" s="113">
        <v>41244</v>
      </c>
      <c r="C67">
        <v>3</v>
      </c>
      <c r="D67" s="114">
        <v>31</v>
      </c>
      <c r="E67" s="113">
        <v>41244</v>
      </c>
      <c r="F67" s="113">
        <v>41275</v>
      </c>
      <c r="G67" s="117">
        <v>510</v>
      </c>
      <c r="H67" s="117">
        <v>109</v>
      </c>
    </row>
    <row r="68" spans="2:8" x14ac:dyDescent="0.35">
      <c r="B68" s="113">
        <v>41275</v>
      </c>
      <c r="C68">
        <v>4</v>
      </c>
      <c r="D68" s="114">
        <v>31</v>
      </c>
      <c r="E68" s="113">
        <v>41275</v>
      </c>
      <c r="F68" s="113">
        <v>41306</v>
      </c>
      <c r="G68" s="117">
        <v>535</v>
      </c>
      <c r="H68" s="117">
        <v>134</v>
      </c>
    </row>
    <row r="69" spans="2:8" x14ac:dyDescent="0.35">
      <c r="B69" s="113">
        <v>41306</v>
      </c>
      <c r="C69">
        <v>5</v>
      </c>
      <c r="D69" s="114">
        <v>28</v>
      </c>
      <c r="E69" s="113">
        <v>41306</v>
      </c>
      <c r="F69" s="113">
        <v>41334</v>
      </c>
      <c r="G69" s="117">
        <v>535</v>
      </c>
      <c r="H69" s="117">
        <v>134</v>
      </c>
    </row>
    <row r="70" spans="2:8" x14ac:dyDescent="0.35">
      <c r="B70" s="113">
        <v>41334</v>
      </c>
      <c r="C70">
        <v>6</v>
      </c>
      <c r="D70" s="114">
        <v>31</v>
      </c>
      <c r="E70" s="113">
        <v>41334</v>
      </c>
      <c r="F70" s="113">
        <v>41365</v>
      </c>
      <c r="G70" s="117">
        <v>535</v>
      </c>
      <c r="H70" s="117">
        <v>134</v>
      </c>
    </row>
    <row r="71" spans="2:8" x14ac:dyDescent="0.35">
      <c r="B71" s="113">
        <v>41365</v>
      </c>
      <c r="C71">
        <v>7</v>
      </c>
      <c r="D71" s="114">
        <v>30</v>
      </c>
      <c r="E71" s="113">
        <v>41365</v>
      </c>
      <c r="F71" s="113">
        <v>41395</v>
      </c>
      <c r="G71" s="117">
        <v>561</v>
      </c>
      <c r="H71" s="117">
        <v>160</v>
      </c>
    </row>
    <row r="72" spans="2:8" x14ac:dyDescent="0.35">
      <c r="B72" s="113">
        <v>41395</v>
      </c>
      <c r="C72">
        <v>8</v>
      </c>
      <c r="D72" s="114">
        <v>31</v>
      </c>
      <c r="E72" s="113">
        <v>41395</v>
      </c>
      <c r="F72" s="113">
        <v>41426</v>
      </c>
      <c r="G72" s="117">
        <v>561</v>
      </c>
      <c r="H72" s="117">
        <v>160</v>
      </c>
    </row>
    <row r="73" spans="2:8" x14ac:dyDescent="0.35">
      <c r="B73" s="113">
        <v>41426</v>
      </c>
      <c r="C73">
        <v>9</v>
      </c>
      <c r="D73" s="114">
        <v>30</v>
      </c>
      <c r="E73" s="113">
        <v>41426</v>
      </c>
      <c r="F73" s="113">
        <v>41456</v>
      </c>
      <c r="G73" s="117">
        <v>561</v>
      </c>
      <c r="H73" s="117">
        <v>160</v>
      </c>
    </row>
    <row r="74" spans="2:8" x14ac:dyDescent="0.35">
      <c r="B74" s="113">
        <v>41456</v>
      </c>
      <c r="C74">
        <v>10</v>
      </c>
      <c r="D74" s="114">
        <v>31</v>
      </c>
      <c r="E74" s="113">
        <v>41456</v>
      </c>
      <c r="F74" s="113">
        <v>41487</v>
      </c>
      <c r="G74" s="117">
        <v>593</v>
      </c>
      <c r="H74" s="117">
        <v>192</v>
      </c>
    </row>
    <row r="75" spans="2:8" x14ac:dyDescent="0.35">
      <c r="B75" s="113">
        <v>41487</v>
      </c>
      <c r="C75">
        <v>11</v>
      </c>
      <c r="D75" s="114">
        <v>31</v>
      </c>
      <c r="E75" s="113">
        <v>41487</v>
      </c>
      <c r="F75" s="113">
        <v>41518</v>
      </c>
      <c r="G75" s="117">
        <v>593</v>
      </c>
      <c r="H75" s="117">
        <v>192</v>
      </c>
    </row>
    <row r="76" spans="2:8" x14ac:dyDescent="0.35">
      <c r="B76" s="113">
        <v>41518</v>
      </c>
      <c r="C76">
        <v>12</v>
      </c>
      <c r="D76" s="114">
        <v>30</v>
      </c>
      <c r="E76" s="113">
        <v>41518</v>
      </c>
      <c r="F76" s="113">
        <v>41548</v>
      </c>
      <c r="G76" s="117">
        <v>593</v>
      </c>
      <c r="H76" s="117">
        <v>192</v>
      </c>
    </row>
    <row r="77" spans="2:8" x14ac:dyDescent="0.35">
      <c r="B77" s="113">
        <v>41548</v>
      </c>
      <c r="C77">
        <v>13</v>
      </c>
      <c r="D77" s="114">
        <v>31</v>
      </c>
      <c r="E77" s="113">
        <v>41548</v>
      </c>
      <c r="F77" s="113">
        <v>41579</v>
      </c>
      <c r="G77" s="117">
        <v>641</v>
      </c>
      <c r="H77" s="117">
        <v>240</v>
      </c>
    </row>
    <row r="78" spans="2:8" x14ac:dyDescent="0.35">
      <c r="B78" s="113">
        <v>41579</v>
      </c>
      <c r="C78">
        <v>14</v>
      </c>
      <c r="D78" s="114">
        <v>30</v>
      </c>
      <c r="E78" s="113">
        <v>41579</v>
      </c>
      <c r="F78" s="113">
        <v>41609</v>
      </c>
      <c r="G78" s="117">
        <v>641</v>
      </c>
      <c r="H78" s="117">
        <v>240</v>
      </c>
    </row>
    <row r="79" spans="2:8" x14ac:dyDescent="0.35">
      <c r="B79" s="113">
        <v>41609</v>
      </c>
      <c r="C79">
        <v>15</v>
      </c>
      <c r="D79" s="114">
        <v>31</v>
      </c>
      <c r="E79" s="113">
        <v>41609</v>
      </c>
      <c r="F79" s="113">
        <v>41640</v>
      </c>
      <c r="G79" s="117">
        <v>641</v>
      </c>
      <c r="H79" s="117">
        <v>240</v>
      </c>
    </row>
    <row r="80" spans="2:8" x14ac:dyDescent="0.35">
      <c r="B80" s="113">
        <v>41640</v>
      </c>
      <c r="C80">
        <v>16</v>
      </c>
      <c r="D80" s="114">
        <v>31</v>
      </c>
      <c r="E80" s="113">
        <v>41640</v>
      </c>
      <c r="F80" s="113">
        <v>41671</v>
      </c>
      <c r="G80" s="117">
        <v>666</v>
      </c>
      <c r="H80" s="117">
        <v>265</v>
      </c>
    </row>
    <row r="81" spans="2:8" x14ac:dyDescent="0.35">
      <c r="B81" s="113">
        <v>41671</v>
      </c>
      <c r="C81">
        <v>17</v>
      </c>
      <c r="D81" s="114">
        <v>28</v>
      </c>
      <c r="E81" s="113">
        <v>41671</v>
      </c>
      <c r="F81" s="113">
        <v>41699</v>
      </c>
      <c r="G81" s="117">
        <v>666</v>
      </c>
      <c r="H81" s="117">
        <v>265</v>
      </c>
    </row>
    <row r="82" spans="2:8" x14ac:dyDescent="0.35">
      <c r="B82" s="113">
        <v>41699</v>
      </c>
      <c r="C82">
        <v>18</v>
      </c>
      <c r="D82" s="114">
        <v>31</v>
      </c>
      <c r="E82" s="113">
        <v>41699</v>
      </c>
      <c r="F82" s="113">
        <v>41730</v>
      </c>
      <c r="G82" s="117">
        <v>666</v>
      </c>
      <c r="H82" s="117">
        <v>265</v>
      </c>
    </row>
    <row r="83" spans="2:8" x14ac:dyDescent="0.35">
      <c r="B83" s="113">
        <v>41730</v>
      </c>
      <c r="C83">
        <v>19</v>
      </c>
      <c r="D83" s="114">
        <v>30</v>
      </c>
      <c r="E83" s="113">
        <v>41730</v>
      </c>
      <c r="F83" s="113">
        <v>41760</v>
      </c>
      <c r="G83" s="117">
        <v>650</v>
      </c>
      <c r="H83" s="117">
        <v>249</v>
      </c>
    </row>
    <row r="84" spans="2:8" x14ac:dyDescent="0.35">
      <c r="B84" s="113">
        <v>41760</v>
      </c>
      <c r="C84">
        <v>20</v>
      </c>
      <c r="D84" s="114">
        <v>31</v>
      </c>
      <c r="E84" s="113">
        <v>41760</v>
      </c>
      <c r="F84" s="113">
        <v>41791</v>
      </c>
      <c r="G84" s="117">
        <v>650</v>
      </c>
      <c r="H84" s="117">
        <v>249</v>
      </c>
    </row>
    <row r="85" spans="2:8" x14ac:dyDescent="0.35">
      <c r="B85" s="113">
        <v>41791</v>
      </c>
      <c r="C85">
        <v>21</v>
      </c>
      <c r="D85" s="114">
        <v>30</v>
      </c>
      <c r="E85" s="113">
        <v>41791</v>
      </c>
      <c r="F85" s="113">
        <v>41821</v>
      </c>
      <c r="G85" s="117">
        <v>650</v>
      </c>
      <c r="H85" s="117">
        <v>249</v>
      </c>
    </row>
    <row r="86" spans="2:8" x14ac:dyDescent="0.35">
      <c r="B86" s="113">
        <v>41821</v>
      </c>
      <c r="C86">
        <v>22</v>
      </c>
      <c r="D86" s="114">
        <v>31</v>
      </c>
      <c r="E86" s="113">
        <v>41821</v>
      </c>
      <c r="F86" s="113">
        <v>41852</v>
      </c>
      <c r="G86" s="117">
        <v>683</v>
      </c>
      <c r="H86" s="117">
        <v>282</v>
      </c>
    </row>
    <row r="87" spans="2:8" x14ac:dyDescent="0.35">
      <c r="B87" s="113">
        <v>41852</v>
      </c>
      <c r="C87">
        <v>23</v>
      </c>
      <c r="D87" s="114">
        <v>31</v>
      </c>
      <c r="E87" s="113">
        <v>41852</v>
      </c>
      <c r="F87" s="113">
        <v>41883</v>
      </c>
      <c r="G87" s="117">
        <v>683</v>
      </c>
      <c r="H87" s="117">
        <v>282</v>
      </c>
    </row>
    <row r="88" spans="2:8" x14ac:dyDescent="0.35">
      <c r="B88" s="113">
        <v>41883</v>
      </c>
      <c r="C88">
        <v>24</v>
      </c>
      <c r="D88" s="114">
        <v>30</v>
      </c>
      <c r="E88" s="113">
        <v>41883</v>
      </c>
      <c r="F88" s="113">
        <v>41913</v>
      </c>
      <c r="G88" s="117">
        <v>683</v>
      </c>
      <c r="H88" s="117">
        <v>282</v>
      </c>
    </row>
    <row r="89" spans="2:8" x14ac:dyDescent="0.35">
      <c r="B89" s="113">
        <v>41913</v>
      </c>
      <c r="C89">
        <v>25</v>
      </c>
      <c r="D89" s="114">
        <v>31</v>
      </c>
      <c r="E89" s="113">
        <v>41913</v>
      </c>
      <c r="F89" s="113">
        <v>41944</v>
      </c>
      <c r="G89" s="117">
        <v>732</v>
      </c>
      <c r="H89" s="117">
        <v>331</v>
      </c>
    </row>
    <row r="90" spans="2:8" x14ac:dyDescent="0.35">
      <c r="B90" s="113">
        <v>41944</v>
      </c>
      <c r="C90">
        <v>26</v>
      </c>
      <c r="D90" s="114">
        <v>30</v>
      </c>
      <c r="E90" s="113">
        <v>41944</v>
      </c>
      <c r="F90" s="113">
        <v>41974</v>
      </c>
      <c r="G90" s="117">
        <v>732</v>
      </c>
      <c r="H90" s="117">
        <v>331</v>
      </c>
    </row>
    <row r="91" spans="2:8" x14ac:dyDescent="0.35">
      <c r="B91" s="113">
        <v>41974</v>
      </c>
      <c r="C91">
        <v>27</v>
      </c>
      <c r="D91" s="114">
        <v>31</v>
      </c>
      <c r="E91" s="113">
        <v>41974</v>
      </c>
      <c r="F91" s="113">
        <v>42005</v>
      </c>
      <c r="G91" s="117">
        <v>732</v>
      </c>
      <c r="H91" s="117">
        <v>331</v>
      </c>
    </row>
    <row r="92" spans="2:8" x14ac:dyDescent="0.35">
      <c r="B92" s="113">
        <v>42005</v>
      </c>
      <c r="C92">
        <v>28</v>
      </c>
      <c r="D92" s="114">
        <v>31</v>
      </c>
      <c r="E92" s="113">
        <v>42005</v>
      </c>
      <c r="F92" s="113">
        <v>42036</v>
      </c>
      <c r="G92" s="117">
        <v>734</v>
      </c>
      <c r="H92" s="117">
        <v>333</v>
      </c>
    </row>
    <row r="93" spans="2:8" x14ac:dyDescent="0.35">
      <c r="B93" s="113">
        <v>42036</v>
      </c>
      <c r="C93">
        <v>29</v>
      </c>
      <c r="D93" s="114">
        <v>28</v>
      </c>
      <c r="E93" s="113">
        <v>42036</v>
      </c>
      <c r="F93" s="113">
        <v>42064</v>
      </c>
      <c r="G93" s="117">
        <v>734</v>
      </c>
      <c r="H93" s="117">
        <v>333</v>
      </c>
    </row>
    <row r="94" spans="2:8" x14ac:dyDescent="0.35">
      <c r="B94" s="113">
        <v>42064</v>
      </c>
      <c r="C94">
        <v>30</v>
      </c>
      <c r="D94" s="114">
        <v>31</v>
      </c>
      <c r="E94" s="113">
        <v>42064</v>
      </c>
      <c r="F94" s="113">
        <v>42095</v>
      </c>
      <c r="G94" s="117">
        <v>734</v>
      </c>
      <c r="H94" s="117">
        <v>333</v>
      </c>
    </row>
    <row r="95" spans="2:8" x14ac:dyDescent="0.35">
      <c r="B95" s="113">
        <v>42095</v>
      </c>
      <c r="C95">
        <v>31</v>
      </c>
      <c r="D95" s="114">
        <v>30</v>
      </c>
      <c r="E95" s="113">
        <v>42095</v>
      </c>
      <c r="F95" s="113">
        <v>42125</v>
      </c>
      <c r="G95" s="117">
        <v>738</v>
      </c>
      <c r="H95" s="117">
        <v>337</v>
      </c>
    </row>
    <row r="96" spans="2:8" x14ac:dyDescent="0.35">
      <c r="B96" s="113">
        <v>42125</v>
      </c>
      <c r="C96">
        <v>32</v>
      </c>
      <c r="D96" s="114">
        <v>31</v>
      </c>
      <c r="E96" s="113">
        <v>42125</v>
      </c>
      <c r="F96" s="113">
        <v>42156</v>
      </c>
      <c r="G96" s="117">
        <v>738</v>
      </c>
      <c r="H96" s="117">
        <v>337</v>
      </c>
    </row>
    <row r="97" spans="2:8" x14ac:dyDescent="0.35">
      <c r="B97" s="113">
        <v>42156</v>
      </c>
      <c r="C97">
        <v>33</v>
      </c>
      <c r="D97" s="114">
        <v>30</v>
      </c>
      <c r="E97" s="113">
        <v>42156</v>
      </c>
      <c r="F97" s="113">
        <v>42186</v>
      </c>
      <c r="G97" s="117">
        <v>738</v>
      </c>
      <c r="H97" s="117">
        <v>337</v>
      </c>
    </row>
    <row r="98" spans="2:8" x14ac:dyDescent="0.35">
      <c r="B98" s="113">
        <v>42186</v>
      </c>
      <c r="C98">
        <v>34</v>
      </c>
      <c r="D98" s="114">
        <v>31</v>
      </c>
      <c r="E98" s="113">
        <v>42186</v>
      </c>
      <c r="F98" s="113">
        <v>42217</v>
      </c>
      <c r="G98" s="117">
        <v>738</v>
      </c>
      <c r="H98" s="117">
        <v>364</v>
      </c>
    </row>
    <row r="99" spans="2:8" x14ac:dyDescent="0.35">
      <c r="B99" s="113">
        <v>42217</v>
      </c>
      <c r="C99">
        <v>35</v>
      </c>
      <c r="D99" s="114">
        <v>31</v>
      </c>
      <c r="E99" s="113">
        <v>42217</v>
      </c>
      <c r="F99" s="113">
        <v>42248</v>
      </c>
      <c r="G99" s="117">
        <v>738</v>
      </c>
      <c r="H99" s="117">
        <v>364</v>
      </c>
    </row>
    <row r="100" spans="2:8" x14ac:dyDescent="0.35">
      <c r="B100" s="113">
        <v>42248</v>
      </c>
      <c r="C100">
        <v>36</v>
      </c>
      <c r="D100" s="114">
        <v>30</v>
      </c>
      <c r="E100" s="113">
        <v>42248</v>
      </c>
      <c r="F100" s="113">
        <v>42278</v>
      </c>
      <c r="G100" s="117">
        <v>738</v>
      </c>
      <c r="H100" s="117">
        <v>364</v>
      </c>
    </row>
    <row r="101" spans="2:8" x14ac:dyDescent="0.35">
      <c r="B101" s="113">
        <v>42278</v>
      </c>
      <c r="C101">
        <v>37</v>
      </c>
      <c r="D101" s="114">
        <v>31</v>
      </c>
      <c r="E101" s="113">
        <v>42278</v>
      </c>
      <c r="F101" s="113">
        <v>42309</v>
      </c>
      <c r="G101" s="117">
        <v>738</v>
      </c>
      <c r="H101" s="117">
        <v>398</v>
      </c>
    </row>
    <row r="102" spans="2:8" x14ac:dyDescent="0.35">
      <c r="B102" s="113">
        <v>42309</v>
      </c>
      <c r="C102">
        <v>38</v>
      </c>
      <c r="D102" s="114">
        <v>30</v>
      </c>
      <c r="E102" s="113">
        <v>42309</v>
      </c>
      <c r="F102" s="113">
        <v>42339</v>
      </c>
      <c r="G102" s="117">
        <v>738</v>
      </c>
      <c r="H102" s="117">
        <v>398</v>
      </c>
    </row>
    <row r="103" spans="2:8" x14ac:dyDescent="0.35">
      <c r="B103" s="113">
        <v>42339</v>
      </c>
      <c r="C103">
        <v>39</v>
      </c>
      <c r="D103" s="114">
        <v>31</v>
      </c>
      <c r="E103" s="113">
        <v>42339</v>
      </c>
      <c r="F103" s="113">
        <v>42370</v>
      </c>
      <c r="G103" s="117">
        <v>738</v>
      </c>
      <c r="H103" s="117">
        <v>398</v>
      </c>
    </row>
    <row r="104" spans="2:8" x14ac:dyDescent="0.35">
      <c r="B104" s="113">
        <v>42370</v>
      </c>
      <c r="C104">
        <v>40</v>
      </c>
      <c r="D104" s="114">
        <v>31</v>
      </c>
      <c r="E104" s="113">
        <v>42370</v>
      </c>
      <c r="F104" s="113">
        <v>42401</v>
      </c>
      <c r="G104" s="117">
        <v>738</v>
      </c>
      <c r="H104" s="117">
        <v>426</v>
      </c>
    </row>
    <row r="105" spans="2:8" x14ac:dyDescent="0.35">
      <c r="B105" s="113">
        <v>42401</v>
      </c>
      <c r="C105">
        <v>41</v>
      </c>
      <c r="D105" s="114">
        <v>29</v>
      </c>
      <c r="E105" s="113">
        <v>42401</v>
      </c>
      <c r="F105" s="113">
        <v>42430</v>
      </c>
      <c r="G105" s="117">
        <v>738</v>
      </c>
      <c r="H105" s="117">
        <v>426</v>
      </c>
    </row>
    <row r="106" spans="2:8" x14ac:dyDescent="0.35">
      <c r="B106" s="113">
        <v>42430</v>
      </c>
      <c r="C106">
        <v>42</v>
      </c>
      <c r="D106" s="114">
        <v>31</v>
      </c>
      <c r="E106" s="113">
        <v>42430</v>
      </c>
      <c r="F106" s="113">
        <v>42461</v>
      </c>
      <c r="G106" s="117">
        <v>738</v>
      </c>
      <c r="H106" s="117">
        <v>426</v>
      </c>
    </row>
    <row r="107" spans="2:8" x14ac:dyDescent="0.35">
      <c r="B107" s="113">
        <v>42461</v>
      </c>
      <c r="C107">
        <v>43</v>
      </c>
      <c r="D107" s="114">
        <v>30</v>
      </c>
      <c r="E107" s="113">
        <v>42461</v>
      </c>
      <c r="F107" s="113">
        <v>42491</v>
      </c>
      <c r="G107" s="117">
        <v>738</v>
      </c>
      <c r="H107" s="117">
        <v>420</v>
      </c>
    </row>
    <row r="108" spans="2:8" x14ac:dyDescent="0.35">
      <c r="B108" s="113">
        <v>42491</v>
      </c>
      <c r="C108">
        <v>44</v>
      </c>
      <c r="D108" s="114">
        <v>31</v>
      </c>
      <c r="E108" s="113">
        <v>42491</v>
      </c>
      <c r="F108" s="113">
        <v>42522</v>
      </c>
      <c r="G108" s="117">
        <v>738</v>
      </c>
      <c r="H108" s="117">
        <v>420</v>
      </c>
    </row>
    <row r="109" spans="2:8" x14ac:dyDescent="0.35">
      <c r="B109" s="113">
        <v>42522</v>
      </c>
      <c r="C109">
        <v>45</v>
      </c>
      <c r="D109" s="114">
        <v>30</v>
      </c>
      <c r="E109" s="113">
        <v>42522</v>
      </c>
      <c r="F109" s="113">
        <v>42552</v>
      </c>
      <c r="G109" s="117">
        <v>738</v>
      </c>
      <c r="H109" s="117">
        <v>420</v>
      </c>
    </row>
    <row r="110" spans="2:8" x14ac:dyDescent="0.35">
      <c r="B110" s="113">
        <v>42552</v>
      </c>
      <c r="C110">
        <v>46</v>
      </c>
      <c r="D110" s="114">
        <v>31</v>
      </c>
      <c r="E110" s="113">
        <v>42552</v>
      </c>
      <c r="F110" s="113">
        <v>42583</v>
      </c>
      <c r="G110" s="117">
        <v>738</v>
      </c>
      <c r="H110" s="117">
        <v>455</v>
      </c>
    </row>
    <row r="111" spans="2:8" x14ac:dyDescent="0.35">
      <c r="B111" s="113">
        <v>42583</v>
      </c>
      <c r="C111">
        <v>47</v>
      </c>
      <c r="D111" s="114">
        <v>31</v>
      </c>
      <c r="E111" s="113">
        <v>42583</v>
      </c>
      <c r="F111" s="113">
        <v>42614</v>
      </c>
      <c r="G111" s="117">
        <v>738</v>
      </c>
      <c r="H111" s="117">
        <v>455</v>
      </c>
    </row>
    <row r="112" spans="2:8" x14ac:dyDescent="0.35">
      <c r="B112" s="113">
        <v>42614</v>
      </c>
      <c r="C112">
        <v>48</v>
      </c>
      <c r="D112" s="114">
        <v>30</v>
      </c>
      <c r="E112" s="113">
        <v>42614</v>
      </c>
      <c r="F112" s="113">
        <v>42644</v>
      </c>
      <c r="G112" s="117">
        <v>738</v>
      </c>
      <c r="H112" s="117">
        <v>455</v>
      </c>
    </row>
    <row r="113" spans="2:8" x14ac:dyDescent="0.35">
      <c r="B113" s="113">
        <v>42644</v>
      </c>
      <c r="C113">
        <v>49</v>
      </c>
      <c r="D113" s="114">
        <v>31</v>
      </c>
      <c r="E113" s="113">
        <v>42644</v>
      </c>
      <c r="F113" s="113">
        <v>42675</v>
      </c>
      <c r="G113" s="117">
        <v>738</v>
      </c>
      <c r="H113" s="117">
        <v>478</v>
      </c>
    </row>
    <row r="114" spans="2:8" x14ac:dyDescent="0.35">
      <c r="B114" s="113">
        <v>42675</v>
      </c>
      <c r="C114">
        <v>50</v>
      </c>
      <c r="D114" s="114">
        <v>30</v>
      </c>
      <c r="E114" s="113">
        <v>42675</v>
      </c>
      <c r="F114" s="113">
        <v>42705</v>
      </c>
      <c r="G114" s="117">
        <v>738</v>
      </c>
      <c r="H114" s="117">
        <v>478</v>
      </c>
    </row>
    <row r="115" spans="2:8" x14ac:dyDescent="0.35">
      <c r="B115" s="113">
        <v>42705</v>
      </c>
      <c r="C115">
        <v>51</v>
      </c>
      <c r="D115" s="114">
        <v>31</v>
      </c>
      <c r="E115" s="113">
        <v>42705</v>
      </c>
      <c r="F115" s="113">
        <v>42736</v>
      </c>
      <c r="G115" s="117">
        <v>738</v>
      </c>
      <c r="H115" s="117">
        <v>478</v>
      </c>
    </row>
    <row r="116" spans="2:8" x14ac:dyDescent="0.35">
      <c r="B116" s="113">
        <v>42736</v>
      </c>
      <c r="C116">
        <v>52</v>
      </c>
      <c r="D116" s="114">
        <v>31</v>
      </c>
      <c r="E116" s="113">
        <v>42736</v>
      </c>
      <c r="F116" s="113">
        <v>42767</v>
      </c>
      <c r="G116" s="117">
        <v>738</v>
      </c>
      <c r="H116" s="117">
        <v>469</v>
      </c>
    </row>
    <row r="117" spans="2:8" x14ac:dyDescent="0.35">
      <c r="B117" s="113">
        <v>42767</v>
      </c>
      <c r="C117">
        <v>53</v>
      </c>
      <c r="D117" s="114">
        <v>28</v>
      </c>
      <c r="E117" s="113">
        <v>42767</v>
      </c>
      <c r="F117" s="113">
        <v>42795</v>
      </c>
      <c r="G117" s="117">
        <v>738</v>
      </c>
      <c r="H117" s="117">
        <v>469</v>
      </c>
    </row>
    <row r="118" spans="2:8" x14ac:dyDescent="0.35">
      <c r="B118" s="113">
        <v>42795</v>
      </c>
      <c r="C118">
        <v>54</v>
      </c>
      <c r="D118" s="114">
        <v>31</v>
      </c>
      <c r="E118" s="113">
        <v>42795</v>
      </c>
      <c r="F118" s="113">
        <v>42826</v>
      </c>
      <c r="G118" s="117">
        <v>738</v>
      </c>
      <c r="H118" s="117">
        <v>469</v>
      </c>
    </row>
    <row r="119" spans="2:8" x14ac:dyDescent="0.35">
      <c r="B119" s="113">
        <v>42826</v>
      </c>
      <c r="C119">
        <v>55</v>
      </c>
      <c r="D119" s="114">
        <v>30</v>
      </c>
      <c r="E119" s="113">
        <v>42826</v>
      </c>
      <c r="F119" s="113">
        <v>42856</v>
      </c>
      <c r="G119" s="117">
        <v>738</v>
      </c>
      <c r="H119" s="117">
        <v>456</v>
      </c>
    </row>
    <row r="120" spans="2:8" x14ac:dyDescent="0.35">
      <c r="B120" s="113">
        <v>42856</v>
      </c>
      <c r="C120">
        <v>56</v>
      </c>
      <c r="D120" s="114">
        <v>31</v>
      </c>
      <c r="E120" s="113">
        <v>42856</v>
      </c>
      <c r="F120" s="113">
        <v>42887</v>
      </c>
      <c r="G120" s="117">
        <v>738</v>
      </c>
      <c r="H120" s="117">
        <v>456</v>
      </c>
    </row>
    <row r="121" spans="2:8" x14ac:dyDescent="0.35">
      <c r="B121" s="113">
        <v>42887</v>
      </c>
      <c r="C121">
        <v>57</v>
      </c>
      <c r="D121" s="114">
        <v>30</v>
      </c>
      <c r="E121" s="113">
        <v>42887</v>
      </c>
      <c r="F121" s="113">
        <v>42917</v>
      </c>
      <c r="G121" s="117">
        <v>738</v>
      </c>
      <c r="H121" s="117">
        <v>456</v>
      </c>
    </row>
    <row r="122" spans="2:8" x14ac:dyDescent="0.35">
      <c r="B122" s="113">
        <v>42917</v>
      </c>
      <c r="C122">
        <v>58</v>
      </c>
      <c r="D122" s="114">
        <v>31</v>
      </c>
      <c r="E122" s="113">
        <v>42917</v>
      </c>
      <c r="F122" s="113">
        <v>42948</v>
      </c>
      <c r="G122" s="117">
        <v>738</v>
      </c>
      <c r="H122" s="117">
        <v>478</v>
      </c>
    </row>
    <row r="123" spans="2:8" x14ac:dyDescent="0.35">
      <c r="B123" s="113">
        <v>42948</v>
      </c>
      <c r="C123">
        <v>59</v>
      </c>
      <c r="D123" s="114">
        <v>31</v>
      </c>
      <c r="E123" s="113">
        <v>42948</v>
      </c>
      <c r="F123" s="113">
        <v>42979</v>
      </c>
      <c r="G123" s="117">
        <v>738</v>
      </c>
      <c r="H123" s="117">
        <v>478</v>
      </c>
    </row>
    <row r="124" spans="2:8" x14ac:dyDescent="0.35">
      <c r="B124" s="113">
        <v>42979</v>
      </c>
      <c r="C124">
        <v>60</v>
      </c>
      <c r="D124" s="114">
        <v>30</v>
      </c>
      <c r="E124" s="113">
        <v>42979</v>
      </c>
      <c r="F124" s="113">
        <v>43009</v>
      </c>
      <c r="G124" s="117">
        <v>738</v>
      </c>
      <c r="H124" s="117">
        <v>478</v>
      </c>
    </row>
    <row r="125" spans="2:8" x14ac:dyDescent="0.35">
      <c r="B125" s="113">
        <v>43009</v>
      </c>
      <c r="C125">
        <v>61</v>
      </c>
      <c r="D125" s="114">
        <v>31</v>
      </c>
      <c r="E125" s="113">
        <v>43009</v>
      </c>
      <c r="F125" s="113">
        <v>43040</v>
      </c>
      <c r="G125" s="117">
        <v>738</v>
      </c>
      <c r="H125">
        <v>38</v>
      </c>
    </row>
    <row r="126" spans="2:8" x14ac:dyDescent="0.35">
      <c r="B126" s="113">
        <v>43040</v>
      </c>
      <c r="C126">
        <v>62</v>
      </c>
      <c r="D126" s="114">
        <v>30</v>
      </c>
      <c r="E126" s="113">
        <v>43040</v>
      </c>
      <c r="F126" s="113">
        <v>43070</v>
      </c>
      <c r="G126" s="117">
        <v>738</v>
      </c>
      <c r="H126">
        <v>38</v>
      </c>
    </row>
    <row r="127" spans="2:8" x14ac:dyDescent="0.35">
      <c r="B127" s="113">
        <v>43070</v>
      </c>
      <c r="C127">
        <v>63</v>
      </c>
      <c r="D127" s="114">
        <v>31</v>
      </c>
      <c r="E127" s="113">
        <v>43070</v>
      </c>
      <c r="F127" s="113">
        <v>43101</v>
      </c>
      <c r="G127" s="117">
        <v>738</v>
      </c>
      <c r="H127">
        <v>38</v>
      </c>
    </row>
    <row r="128" spans="2:8" x14ac:dyDescent="0.35">
      <c r="B128" s="113">
        <v>43101</v>
      </c>
      <c r="C128">
        <v>64</v>
      </c>
      <c r="D128" s="114">
        <v>31</v>
      </c>
      <c r="E128" s="113">
        <v>43101</v>
      </c>
      <c r="F128" s="113">
        <v>43132</v>
      </c>
      <c r="G128" s="117">
        <v>738</v>
      </c>
      <c r="H128">
        <v>49</v>
      </c>
    </row>
    <row r="129" spans="2:8" x14ac:dyDescent="0.35">
      <c r="B129" s="113">
        <v>43132</v>
      </c>
      <c r="C129">
        <v>65</v>
      </c>
      <c r="D129" s="114">
        <v>28</v>
      </c>
      <c r="E129" s="113">
        <v>43132</v>
      </c>
      <c r="F129" s="113">
        <v>43160</v>
      </c>
      <c r="G129" s="117">
        <v>738</v>
      </c>
      <c r="H129">
        <v>49</v>
      </c>
    </row>
    <row r="130" spans="2:8" x14ac:dyDescent="0.35">
      <c r="B130" s="113">
        <v>43160</v>
      </c>
      <c r="C130">
        <v>66</v>
      </c>
      <c r="D130" s="114">
        <v>31</v>
      </c>
      <c r="E130" s="113">
        <v>43160</v>
      </c>
      <c r="F130" s="113">
        <v>43191</v>
      </c>
      <c r="G130" s="117">
        <v>738</v>
      </c>
      <c r="H130">
        <v>49</v>
      </c>
    </row>
    <row r="131" spans="2:8" x14ac:dyDescent="0.35">
      <c r="B131" s="113">
        <v>43191</v>
      </c>
      <c r="C131">
        <v>67</v>
      </c>
      <c r="D131" s="114">
        <v>30</v>
      </c>
      <c r="E131" s="113">
        <v>43191</v>
      </c>
      <c r="F131" s="113">
        <v>43221</v>
      </c>
      <c r="G131" s="117">
        <v>738</v>
      </c>
      <c r="H131">
        <v>51</v>
      </c>
    </row>
    <row r="132" spans="2:8" x14ac:dyDescent="0.35">
      <c r="B132" s="113">
        <v>43221</v>
      </c>
      <c r="C132">
        <v>68</v>
      </c>
      <c r="D132" s="114">
        <v>31</v>
      </c>
      <c r="E132" s="113">
        <v>43221</v>
      </c>
      <c r="F132" s="113">
        <v>43252</v>
      </c>
      <c r="G132" s="117">
        <v>738</v>
      </c>
      <c r="H132">
        <v>51</v>
      </c>
    </row>
    <row r="133" spans="2:8" x14ac:dyDescent="0.35">
      <c r="B133" s="113">
        <v>43252</v>
      </c>
      <c r="C133">
        <v>69</v>
      </c>
      <c r="D133" s="114">
        <v>30</v>
      </c>
      <c r="E133" s="113">
        <v>43252</v>
      </c>
      <c r="F133" s="113">
        <v>43282</v>
      </c>
      <c r="G133" s="117">
        <v>738</v>
      </c>
      <c r="H133">
        <v>51</v>
      </c>
    </row>
    <row r="134" spans="2:8" x14ac:dyDescent="0.35">
      <c r="B134" s="113">
        <v>43282</v>
      </c>
      <c r="C134">
        <v>70</v>
      </c>
      <c r="D134" s="114">
        <v>31</v>
      </c>
      <c r="E134" s="113">
        <v>43282</v>
      </c>
      <c r="F134" s="113">
        <v>43313</v>
      </c>
      <c r="G134" s="117">
        <v>738</v>
      </c>
      <c r="H134">
        <v>63</v>
      </c>
    </row>
    <row r="135" spans="2:8" x14ac:dyDescent="0.35">
      <c r="B135" s="113">
        <v>43313</v>
      </c>
      <c r="C135">
        <v>71</v>
      </c>
      <c r="D135" s="114">
        <v>31</v>
      </c>
      <c r="E135" s="113">
        <v>43313</v>
      </c>
      <c r="F135" s="113">
        <v>43344</v>
      </c>
      <c r="G135" s="117">
        <v>738</v>
      </c>
      <c r="H135">
        <v>63</v>
      </c>
    </row>
    <row r="136" spans="2:8" x14ac:dyDescent="0.35">
      <c r="B136" s="113">
        <v>43344</v>
      </c>
      <c r="C136">
        <v>72</v>
      </c>
      <c r="D136" s="114">
        <v>30</v>
      </c>
      <c r="E136" s="113">
        <v>43344</v>
      </c>
      <c r="F136" s="113">
        <v>43374</v>
      </c>
      <c r="G136" s="117">
        <v>738</v>
      </c>
      <c r="H136">
        <v>63</v>
      </c>
    </row>
    <row r="137" spans="2:8" x14ac:dyDescent="0.35">
      <c r="B137" s="113">
        <v>43374</v>
      </c>
      <c r="C137">
        <v>73</v>
      </c>
      <c r="D137" s="114">
        <v>31</v>
      </c>
      <c r="E137" s="113">
        <v>43374</v>
      </c>
      <c r="F137" s="113">
        <v>43405</v>
      </c>
      <c r="G137" s="117">
        <v>738</v>
      </c>
      <c r="H137">
        <v>129</v>
      </c>
    </row>
    <row r="138" spans="2:8" x14ac:dyDescent="0.35">
      <c r="B138" s="113">
        <v>43405</v>
      </c>
      <c r="C138">
        <v>74</v>
      </c>
      <c r="D138" s="114">
        <v>30</v>
      </c>
      <c r="E138" s="113">
        <v>43405</v>
      </c>
      <c r="F138" s="113">
        <v>43435</v>
      </c>
      <c r="G138" s="117">
        <v>738</v>
      </c>
      <c r="H138">
        <v>129</v>
      </c>
    </row>
    <row r="139" spans="2:8" x14ac:dyDescent="0.35">
      <c r="B139" s="113">
        <v>43435</v>
      </c>
      <c r="C139">
        <v>75</v>
      </c>
      <c r="D139" s="114">
        <v>31</v>
      </c>
      <c r="E139" s="113">
        <v>43435</v>
      </c>
      <c r="F139" s="113">
        <v>43466</v>
      </c>
      <c r="G139" s="117">
        <v>738</v>
      </c>
      <c r="H139">
        <v>129</v>
      </c>
    </row>
    <row r="140" spans="2:8" x14ac:dyDescent="0.35">
      <c r="B140" s="113">
        <v>43466</v>
      </c>
      <c r="C140">
        <v>76</v>
      </c>
      <c r="D140" s="114">
        <v>31</v>
      </c>
      <c r="E140" s="113">
        <v>43466</v>
      </c>
      <c r="F140" s="113">
        <v>43497</v>
      </c>
      <c r="G140" s="117">
        <v>738</v>
      </c>
      <c r="H140">
        <v>133</v>
      </c>
    </row>
    <row r="141" spans="2:8" x14ac:dyDescent="0.35">
      <c r="B141" s="113">
        <v>43497</v>
      </c>
      <c r="C141">
        <v>77</v>
      </c>
      <c r="D141" s="114">
        <v>28</v>
      </c>
      <c r="E141" s="113">
        <v>43497</v>
      </c>
      <c r="F141" s="113">
        <v>43525</v>
      </c>
      <c r="G141" s="117">
        <v>738</v>
      </c>
      <c r="H141">
        <v>133</v>
      </c>
    </row>
    <row r="142" spans="2:8" x14ac:dyDescent="0.35">
      <c r="B142" s="113">
        <v>43525</v>
      </c>
      <c r="C142">
        <v>78</v>
      </c>
      <c r="D142" s="114">
        <v>31</v>
      </c>
      <c r="E142" s="113">
        <v>43525</v>
      </c>
      <c r="F142" s="113">
        <v>43556</v>
      </c>
      <c r="G142" s="117">
        <v>738</v>
      </c>
      <c r="H142">
        <v>133</v>
      </c>
    </row>
    <row r="143" spans="2:8" x14ac:dyDescent="0.35">
      <c r="B143" s="113">
        <v>43556</v>
      </c>
      <c r="C143">
        <v>79</v>
      </c>
      <c r="D143" s="114">
        <v>30</v>
      </c>
      <c r="E143" s="113">
        <v>43556</v>
      </c>
      <c r="F143" s="113">
        <v>43586</v>
      </c>
      <c r="G143" s="117">
        <v>738</v>
      </c>
      <c r="H143">
        <v>167</v>
      </c>
    </row>
    <row r="144" spans="2:8" x14ac:dyDescent="0.35">
      <c r="B144" s="113">
        <v>43586</v>
      </c>
      <c r="C144">
        <v>80</v>
      </c>
      <c r="D144" s="114">
        <v>31</v>
      </c>
      <c r="E144" s="113">
        <v>43586</v>
      </c>
      <c r="F144" s="113">
        <v>43617</v>
      </c>
      <c r="G144" s="117">
        <v>738</v>
      </c>
      <c r="H144">
        <v>167</v>
      </c>
    </row>
    <row r="145" spans="2:8" x14ac:dyDescent="0.35">
      <c r="B145" s="113">
        <v>43617</v>
      </c>
      <c r="C145">
        <v>81</v>
      </c>
      <c r="D145" s="114">
        <v>30</v>
      </c>
      <c r="E145" s="113">
        <v>43617</v>
      </c>
      <c r="F145" s="113">
        <v>43647</v>
      </c>
      <c r="G145" s="117">
        <v>738</v>
      </c>
      <c r="H145">
        <v>167</v>
      </c>
    </row>
    <row r="146" spans="2:8" x14ac:dyDescent="0.35">
      <c r="B146" s="113">
        <v>43647</v>
      </c>
      <c r="C146">
        <v>82</v>
      </c>
      <c r="D146" s="114">
        <v>31</v>
      </c>
      <c r="E146" s="113">
        <v>43647</v>
      </c>
      <c r="F146" s="113">
        <v>43678</v>
      </c>
      <c r="G146" s="117">
        <v>738</v>
      </c>
      <c r="H146">
        <v>203</v>
      </c>
    </row>
    <row r="147" spans="2:8" x14ac:dyDescent="0.35">
      <c r="B147" s="113">
        <v>43678</v>
      </c>
      <c r="C147">
        <v>83</v>
      </c>
      <c r="D147" s="114">
        <v>31</v>
      </c>
      <c r="E147" s="113">
        <v>43678</v>
      </c>
      <c r="F147" s="113">
        <v>43709</v>
      </c>
      <c r="G147" s="117">
        <v>738</v>
      </c>
      <c r="H147">
        <v>203</v>
      </c>
    </row>
    <row r="148" spans="2:8" x14ac:dyDescent="0.35">
      <c r="B148" s="113">
        <v>43709</v>
      </c>
      <c r="C148">
        <v>84</v>
      </c>
      <c r="D148" s="114">
        <v>30</v>
      </c>
      <c r="E148" s="113">
        <v>43709</v>
      </c>
      <c r="F148" s="113">
        <v>43739</v>
      </c>
      <c r="G148" s="117">
        <v>738</v>
      </c>
      <c r="H148">
        <v>203</v>
      </c>
    </row>
    <row r="149" spans="2:8" x14ac:dyDescent="0.35">
      <c r="B149" s="113">
        <v>43739</v>
      </c>
      <c r="C149">
        <v>85</v>
      </c>
      <c r="D149" s="114">
        <v>31</v>
      </c>
      <c r="E149" s="113">
        <v>43739</v>
      </c>
      <c r="F149" s="113">
        <v>43770</v>
      </c>
      <c r="G149" s="117">
        <v>738</v>
      </c>
      <c r="H149">
        <v>239</v>
      </c>
    </row>
    <row r="150" spans="2:8" x14ac:dyDescent="0.35">
      <c r="B150" s="113">
        <v>43770</v>
      </c>
      <c r="C150">
        <v>86</v>
      </c>
      <c r="D150" s="114">
        <v>30</v>
      </c>
      <c r="E150" s="113">
        <v>43770</v>
      </c>
      <c r="F150" s="113">
        <v>43800</v>
      </c>
      <c r="G150" s="117">
        <v>738</v>
      </c>
      <c r="H150">
        <v>239</v>
      </c>
    </row>
    <row r="151" spans="2:8" x14ac:dyDescent="0.35">
      <c r="B151" s="113">
        <v>43800</v>
      </c>
      <c r="C151">
        <v>87</v>
      </c>
      <c r="D151" s="114">
        <v>31</v>
      </c>
      <c r="E151" s="113">
        <v>43800</v>
      </c>
      <c r="F151" s="113">
        <v>43831</v>
      </c>
      <c r="G151" s="117">
        <v>738</v>
      </c>
      <c r="H151">
        <v>239</v>
      </c>
    </row>
    <row r="152" spans="2:8" x14ac:dyDescent="0.35">
      <c r="B152" s="113">
        <v>43831</v>
      </c>
      <c r="C152">
        <v>88</v>
      </c>
      <c r="D152" s="114">
        <v>31</v>
      </c>
      <c r="E152" s="113">
        <v>43831</v>
      </c>
      <c r="F152" s="113">
        <v>43862</v>
      </c>
      <c r="G152" s="117">
        <v>738</v>
      </c>
      <c r="H152">
        <v>281</v>
      </c>
    </row>
    <row r="153" spans="2:8" x14ac:dyDescent="0.35">
      <c r="B153" s="113">
        <v>43862</v>
      </c>
      <c r="C153">
        <v>89</v>
      </c>
      <c r="D153" s="114">
        <v>29</v>
      </c>
      <c r="E153" s="113">
        <v>43862</v>
      </c>
      <c r="F153" s="113">
        <v>43891</v>
      </c>
      <c r="G153" s="117">
        <v>738</v>
      </c>
      <c r="H153">
        <v>281</v>
      </c>
    </row>
    <row r="154" spans="2:8" x14ac:dyDescent="0.35">
      <c r="B154" s="113">
        <v>43891</v>
      </c>
      <c r="C154">
        <v>90</v>
      </c>
      <c r="D154" s="114">
        <v>31</v>
      </c>
      <c r="E154" s="113">
        <v>43891</v>
      </c>
      <c r="F154" s="113">
        <v>43922</v>
      </c>
      <c r="G154" s="117">
        <v>738</v>
      </c>
      <c r="H154">
        <v>281</v>
      </c>
    </row>
    <row r="155" spans="2:8" x14ac:dyDescent="0.35">
      <c r="B155" s="113">
        <v>43922</v>
      </c>
      <c r="C155">
        <v>91</v>
      </c>
      <c r="D155" s="114">
        <v>30</v>
      </c>
      <c r="E155" s="113">
        <v>43922</v>
      </c>
      <c r="F155" s="113">
        <v>43952</v>
      </c>
      <c r="G155" s="117">
        <v>738</v>
      </c>
      <c r="H155">
        <v>283</v>
      </c>
    </row>
    <row r="156" spans="2:8" x14ac:dyDescent="0.35">
      <c r="B156" s="113">
        <v>43952</v>
      </c>
      <c r="C156">
        <v>92</v>
      </c>
      <c r="D156" s="114">
        <v>31</v>
      </c>
      <c r="E156" s="113">
        <v>43952</v>
      </c>
      <c r="F156" s="113">
        <v>43983</v>
      </c>
      <c r="G156" s="117">
        <v>738</v>
      </c>
      <c r="H156">
        <v>283</v>
      </c>
    </row>
    <row r="157" spans="2:8" x14ac:dyDescent="0.35">
      <c r="B157" s="113">
        <v>43983</v>
      </c>
      <c r="C157">
        <v>93</v>
      </c>
      <c r="D157" s="114">
        <v>30</v>
      </c>
      <c r="E157" s="113">
        <v>43983</v>
      </c>
      <c r="F157" s="113">
        <v>44013</v>
      </c>
      <c r="G157" s="117">
        <v>738</v>
      </c>
      <c r="H157">
        <v>283</v>
      </c>
    </row>
    <row r="158" spans="2:8" x14ac:dyDescent="0.35">
      <c r="B158" s="113">
        <v>44013</v>
      </c>
      <c r="C158">
        <v>94</v>
      </c>
      <c r="D158" s="114">
        <v>31</v>
      </c>
      <c r="E158" s="113">
        <v>44013</v>
      </c>
      <c r="F158" s="113">
        <v>44044</v>
      </c>
      <c r="G158" s="117">
        <v>738</v>
      </c>
      <c r="H158">
        <v>297</v>
      </c>
    </row>
    <row r="159" spans="2:8" x14ac:dyDescent="0.35">
      <c r="B159" s="113">
        <v>44044</v>
      </c>
      <c r="C159">
        <v>95</v>
      </c>
      <c r="D159" s="114">
        <v>31</v>
      </c>
      <c r="E159" s="113">
        <v>44044</v>
      </c>
      <c r="F159" s="113">
        <v>44075</v>
      </c>
      <c r="G159" s="117">
        <v>738</v>
      </c>
      <c r="H159">
        <v>297</v>
      </c>
    </row>
    <row r="160" spans="2:8" x14ac:dyDescent="0.35">
      <c r="B160" s="113">
        <v>44075</v>
      </c>
      <c r="C160">
        <v>96</v>
      </c>
      <c r="D160" s="114">
        <v>30</v>
      </c>
      <c r="E160" s="113">
        <v>44075</v>
      </c>
      <c r="F160" s="113">
        <v>44105</v>
      </c>
      <c r="G160" s="117">
        <v>738</v>
      </c>
      <c r="H160">
        <v>297</v>
      </c>
    </row>
    <row r="161" spans="2:8" x14ac:dyDescent="0.35">
      <c r="B161" s="113">
        <v>44105</v>
      </c>
      <c r="C161">
        <v>97</v>
      </c>
      <c r="D161" s="114">
        <v>31</v>
      </c>
      <c r="E161" s="113">
        <v>44105</v>
      </c>
      <c r="F161" s="113">
        <v>44136</v>
      </c>
      <c r="G161" s="117">
        <v>738</v>
      </c>
      <c r="H161">
        <v>341</v>
      </c>
    </row>
    <row r="162" spans="2:8" x14ac:dyDescent="0.35">
      <c r="B162" s="113">
        <v>44136</v>
      </c>
      <c r="C162">
        <v>98</v>
      </c>
      <c r="D162" s="114">
        <v>30</v>
      </c>
      <c r="E162" s="113">
        <v>44136</v>
      </c>
      <c r="F162" s="113">
        <v>44166</v>
      </c>
      <c r="G162" s="117">
        <v>738</v>
      </c>
      <c r="H162">
        <v>341</v>
      </c>
    </row>
    <row r="163" spans="2:8" x14ac:dyDescent="0.35">
      <c r="B163" s="113">
        <v>44166</v>
      </c>
      <c r="C163">
        <v>99</v>
      </c>
      <c r="D163" s="114">
        <v>31</v>
      </c>
      <c r="E163" s="113">
        <v>44166</v>
      </c>
      <c r="F163" s="113">
        <v>44197</v>
      </c>
      <c r="G163" s="117">
        <v>738</v>
      </c>
      <c r="H163">
        <v>341</v>
      </c>
    </row>
    <row r="164" spans="2:8" x14ac:dyDescent="0.35">
      <c r="B164" s="113">
        <v>44197</v>
      </c>
      <c r="C164">
        <v>100</v>
      </c>
      <c r="D164" s="114">
        <v>31</v>
      </c>
      <c r="E164" s="113">
        <v>44197</v>
      </c>
      <c r="F164" s="113">
        <v>44228</v>
      </c>
      <c r="G164" s="117">
        <v>738</v>
      </c>
      <c r="H164">
        <v>374</v>
      </c>
    </row>
    <row r="165" spans="2:8" x14ac:dyDescent="0.35">
      <c r="B165" s="113">
        <v>44228</v>
      </c>
      <c r="C165">
        <v>101</v>
      </c>
      <c r="D165" s="114">
        <v>28</v>
      </c>
      <c r="E165" s="113">
        <v>44228</v>
      </c>
      <c r="F165" s="113">
        <v>44256</v>
      </c>
      <c r="G165" s="117">
        <v>738</v>
      </c>
      <c r="H165">
        <v>374</v>
      </c>
    </row>
    <row r="166" spans="2:8" x14ac:dyDescent="0.35">
      <c r="B166" s="113">
        <v>44256</v>
      </c>
      <c r="C166">
        <v>102</v>
      </c>
      <c r="D166" s="114">
        <v>31</v>
      </c>
      <c r="E166" s="113">
        <v>44256</v>
      </c>
      <c r="F166" s="113">
        <v>44287</v>
      </c>
      <c r="G166" s="117">
        <v>738</v>
      </c>
      <c r="H166">
        <v>374</v>
      </c>
    </row>
    <row r="167" spans="2:8" x14ac:dyDescent="0.35">
      <c r="B167" s="113">
        <v>44287</v>
      </c>
      <c r="C167">
        <v>103</v>
      </c>
      <c r="D167" s="114">
        <v>30</v>
      </c>
      <c r="E167" s="113">
        <v>44287</v>
      </c>
      <c r="F167" s="113">
        <v>44317</v>
      </c>
      <c r="G167" s="117">
        <v>738</v>
      </c>
      <c r="H167">
        <v>367</v>
      </c>
    </row>
    <row r="168" spans="2:8" x14ac:dyDescent="0.35">
      <c r="B168" s="113">
        <v>44317</v>
      </c>
      <c r="C168">
        <v>104</v>
      </c>
      <c r="D168" s="114">
        <v>31</v>
      </c>
      <c r="E168" s="113">
        <v>44317</v>
      </c>
      <c r="F168" s="113">
        <v>44348</v>
      </c>
      <c r="G168" s="117">
        <v>738</v>
      </c>
      <c r="H168">
        <v>367</v>
      </c>
    </row>
    <row r="169" spans="2:8" x14ac:dyDescent="0.35">
      <c r="B169" s="113">
        <v>44348</v>
      </c>
      <c r="C169">
        <v>105</v>
      </c>
      <c r="D169" s="114">
        <v>30</v>
      </c>
      <c r="E169" s="113">
        <v>44348</v>
      </c>
      <c r="F169" s="113">
        <v>44378</v>
      </c>
      <c r="G169" s="117">
        <v>738</v>
      </c>
      <c r="H169">
        <v>367</v>
      </c>
    </row>
    <row r="170" spans="2:8" x14ac:dyDescent="0.35">
      <c r="B170" s="113">
        <v>44378</v>
      </c>
      <c r="C170">
        <v>106</v>
      </c>
      <c r="D170" s="114">
        <v>31</v>
      </c>
      <c r="E170" s="113">
        <v>44378</v>
      </c>
      <c r="F170" s="113">
        <v>44409</v>
      </c>
      <c r="G170" s="117">
        <v>738</v>
      </c>
      <c r="H170">
        <v>397</v>
      </c>
    </row>
    <row r="171" spans="2:8" x14ac:dyDescent="0.35">
      <c r="B171" s="113">
        <v>44409</v>
      </c>
      <c r="C171">
        <v>107</v>
      </c>
      <c r="D171" s="114">
        <v>31</v>
      </c>
      <c r="E171" s="113">
        <v>44409</v>
      </c>
      <c r="F171" s="113">
        <v>44440</v>
      </c>
      <c r="G171" s="117">
        <v>738</v>
      </c>
      <c r="H171">
        <v>397</v>
      </c>
    </row>
    <row r="172" spans="2:8" x14ac:dyDescent="0.35">
      <c r="B172" s="113">
        <v>44440</v>
      </c>
      <c r="C172">
        <v>108</v>
      </c>
      <c r="D172" s="114">
        <v>30</v>
      </c>
      <c r="E172" s="113">
        <v>44440</v>
      </c>
      <c r="F172" s="113">
        <v>44470</v>
      </c>
      <c r="G172" s="117">
        <v>738</v>
      </c>
      <c r="H172">
        <v>397</v>
      </c>
    </row>
    <row r="173" spans="2:8" x14ac:dyDescent="0.35">
      <c r="B173" s="113">
        <v>44470</v>
      </c>
      <c r="C173">
        <v>109</v>
      </c>
      <c r="D173" s="114">
        <v>31</v>
      </c>
      <c r="E173" s="113">
        <v>44470</v>
      </c>
      <c r="F173" s="113">
        <v>44501</v>
      </c>
      <c r="G173" s="117">
        <v>738</v>
      </c>
      <c r="H173">
        <v>434</v>
      </c>
    </row>
    <row r="174" spans="2:8" x14ac:dyDescent="0.35">
      <c r="B174" s="113">
        <v>44501</v>
      </c>
      <c r="C174">
        <v>110</v>
      </c>
      <c r="D174" s="114">
        <v>30</v>
      </c>
      <c r="E174" s="113">
        <v>44501</v>
      </c>
      <c r="F174" s="113">
        <v>44531</v>
      </c>
      <c r="G174" s="117">
        <v>738</v>
      </c>
      <c r="H174">
        <v>434</v>
      </c>
    </row>
    <row r="175" spans="2:8" x14ac:dyDescent="0.35">
      <c r="B175" s="113">
        <v>44531</v>
      </c>
      <c r="C175">
        <v>111</v>
      </c>
      <c r="D175" s="114">
        <v>31</v>
      </c>
      <c r="E175" s="113">
        <v>44531</v>
      </c>
      <c r="F175" s="113">
        <v>44562</v>
      </c>
      <c r="G175" s="117">
        <v>738</v>
      </c>
      <c r="H175">
        <v>434</v>
      </c>
    </row>
    <row r="176" spans="2:8" x14ac:dyDescent="0.35">
      <c r="B176" s="113">
        <v>44562</v>
      </c>
      <c r="C176">
        <v>112</v>
      </c>
      <c r="D176" s="114">
        <v>31</v>
      </c>
      <c r="E176" s="113">
        <v>44562</v>
      </c>
      <c r="F176" s="113">
        <v>44593</v>
      </c>
      <c r="G176" s="117">
        <v>738</v>
      </c>
      <c r="H176">
        <v>471</v>
      </c>
    </row>
    <row r="177" spans="2:8" x14ac:dyDescent="0.35">
      <c r="B177" s="113">
        <v>44593</v>
      </c>
      <c r="C177">
        <v>113</v>
      </c>
      <c r="D177" s="114">
        <v>28</v>
      </c>
      <c r="E177" s="113">
        <v>44593</v>
      </c>
      <c r="F177" s="113">
        <v>44621</v>
      </c>
      <c r="G177" s="117">
        <v>738</v>
      </c>
      <c r="H177">
        <v>471</v>
      </c>
    </row>
    <row r="178" spans="2:8" x14ac:dyDescent="0.35">
      <c r="B178" s="113">
        <v>44621</v>
      </c>
      <c r="C178">
        <v>114</v>
      </c>
      <c r="D178" s="114">
        <v>31</v>
      </c>
      <c r="E178" s="113">
        <v>44621</v>
      </c>
      <c r="F178" s="113">
        <v>44652</v>
      </c>
      <c r="G178" s="117">
        <v>738</v>
      </c>
      <c r="H178">
        <v>471</v>
      </c>
    </row>
    <row r="179" spans="2:8" x14ac:dyDescent="0.35">
      <c r="B179" s="113">
        <v>44652</v>
      </c>
      <c r="C179">
        <v>115</v>
      </c>
      <c r="D179" s="114">
        <v>30</v>
      </c>
      <c r="E179" s="113">
        <v>44652</v>
      </c>
      <c r="F179" s="113">
        <v>44682</v>
      </c>
      <c r="G179" s="117">
        <v>738</v>
      </c>
      <c r="H179">
        <v>472</v>
      </c>
    </row>
    <row r="180" spans="2:8" x14ac:dyDescent="0.35">
      <c r="B180" s="113">
        <v>44682</v>
      </c>
      <c r="C180">
        <v>116</v>
      </c>
      <c r="D180" s="114">
        <v>31</v>
      </c>
      <c r="E180" s="113">
        <v>44682</v>
      </c>
      <c r="F180" s="113">
        <v>44713</v>
      </c>
      <c r="G180" s="117">
        <v>738</v>
      </c>
      <c r="H180">
        <v>472</v>
      </c>
    </row>
    <row r="181" spans="2:8" x14ac:dyDescent="0.35">
      <c r="B181" s="113">
        <v>44713</v>
      </c>
      <c r="C181">
        <v>117</v>
      </c>
      <c r="D181" s="114">
        <v>30</v>
      </c>
      <c r="E181" s="113">
        <v>44713</v>
      </c>
      <c r="F181" s="113">
        <v>44743</v>
      </c>
      <c r="G181" s="117">
        <v>738</v>
      </c>
      <c r="H181">
        <v>472</v>
      </c>
    </row>
    <row r="182" spans="2:8" x14ac:dyDescent="0.35">
      <c r="B182" s="113">
        <v>44743</v>
      </c>
      <c r="C182">
        <v>118</v>
      </c>
      <c r="D182" s="114">
        <v>31</v>
      </c>
      <c r="E182" s="113">
        <v>44743</v>
      </c>
      <c r="F182" s="113">
        <v>44774</v>
      </c>
      <c r="G182" s="117">
        <v>738</v>
      </c>
      <c r="H182">
        <v>526</v>
      </c>
    </row>
    <row r="183" spans="2:8" x14ac:dyDescent="0.35">
      <c r="B183" s="113">
        <v>44774</v>
      </c>
      <c r="C183">
        <v>119</v>
      </c>
      <c r="D183" s="114">
        <v>31</v>
      </c>
      <c r="E183" s="113">
        <v>44774</v>
      </c>
      <c r="F183" s="113">
        <v>44805</v>
      </c>
      <c r="G183" s="117">
        <v>738</v>
      </c>
      <c r="H183">
        <v>526</v>
      </c>
    </row>
    <row r="184" spans="2:8" x14ac:dyDescent="0.35">
      <c r="B184" s="113">
        <v>44805</v>
      </c>
      <c r="C184">
        <v>120</v>
      </c>
      <c r="D184" s="114">
        <v>30</v>
      </c>
      <c r="E184" s="113">
        <v>44805</v>
      </c>
      <c r="F184" s="113">
        <v>44835</v>
      </c>
      <c r="G184" s="117">
        <v>738</v>
      </c>
      <c r="H184">
        <v>526</v>
      </c>
    </row>
    <row r="185" spans="2:8" x14ac:dyDescent="0.35">
      <c r="B185" s="113">
        <v>44835</v>
      </c>
      <c r="C185">
        <v>121</v>
      </c>
      <c r="D185" s="114">
        <v>31</v>
      </c>
      <c r="E185" s="113">
        <v>44835</v>
      </c>
      <c r="F185" s="113">
        <v>44866</v>
      </c>
      <c r="G185">
        <v>556</v>
      </c>
      <c r="H185">
        <v>7.44</v>
      </c>
    </row>
    <row r="186" spans="2:8" x14ac:dyDescent="0.35">
      <c r="B186" s="113">
        <v>44866</v>
      </c>
      <c r="C186">
        <v>122</v>
      </c>
      <c r="D186" s="114">
        <v>30</v>
      </c>
      <c r="E186" s="113">
        <v>44866</v>
      </c>
      <c r="F186" s="113">
        <v>44896</v>
      </c>
      <c r="G186">
        <v>556</v>
      </c>
      <c r="H186">
        <v>7.44</v>
      </c>
    </row>
    <row r="187" spans="2:8" x14ac:dyDescent="0.35">
      <c r="B187" s="113">
        <v>44896</v>
      </c>
      <c r="C187">
        <v>123</v>
      </c>
      <c r="D187" s="114">
        <v>31</v>
      </c>
      <c r="E187" s="113">
        <v>44896</v>
      </c>
      <c r="F187" s="113">
        <v>44927</v>
      </c>
      <c r="G187">
        <v>556</v>
      </c>
      <c r="H187">
        <v>7.44</v>
      </c>
    </row>
    <row r="188" spans="2:8" x14ac:dyDescent="0.35">
      <c r="B188" s="113">
        <v>44927</v>
      </c>
      <c r="C188">
        <v>124</v>
      </c>
      <c r="D188" s="114">
        <v>31</v>
      </c>
      <c r="E188" s="113">
        <v>44927</v>
      </c>
      <c r="F188" s="113">
        <v>44958</v>
      </c>
      <c r="G188">
        <v>588</v>
      </c>
      <c r="H188">
        <v>9.4</v>
      </c>
    </row>
    <row r="189" spans="2:8" x14ac:dyDescent="0.35">
      <c r="B189" s="113">
        <v>44958</v>
      </c>
      <c r="C189">
        <v>125</v>
      </c>
      <c r="D189" s="114">
        <v>28</v>
      </c>
      <c r="E189" s="113">
        <v>44958</v>
      </c>
      <c r="F189" s="113">
        <v>44986</v>
      </c>
      <c r="G189">
        <v>588</v>
      </c>
      <c r="H189">
        <v>9.4</v>
      </c>
    </row>
    <row r="190" spans="2:8" x14ac:dyDescent="0.35">
      <c r="B190" s="113">
        <v>44986</v>
      </c>
      <c r="C190">
        <v>126</v>
      </c>
      <c r="D190" s="114">
        <v>31</v>
      </c>
      <c r="E190" s="113">
        <v>44986</v>
      </c>
      <c r="F190" s="113">
        <v>45017</v>
      </c>
      <c r="G190">
        <v>588</v>
      </c>
      <c r="H190">
        <v>9.4</v>
      </c>
    </row>
    <row r="191" spans="2:8" x14ac:dyDescent="0.35">
      <c r="B191" s="113">
        <v>45017</v>
      </c>
      <c r="C191">
        <v>127</v>
      </c>
      <c r="D191" s="114">
        <v>30</v>
      </c>
      <c r="E191" s="113">
        <v>45017</v>
      </c>
      <c r="F191" s="113">
        <v>45047</v>
      </c>
      <c r="G191">
        <v>596</v>
      </c>
      <c r="H191">
        <v>9.9</v>
      </c>
    </row>
    <row r="192" spans="2:8" x14ac:dyDescent="0.35">
      <c r="B192" s="113">
        <v>45047</v>
      </c>
      <c r="C192">
        <v>128</v>
      </c>
      <c r="D192" s="114">
        <v>31</v>
      </c>
      <c r="E192" s="113">
        <v>45047</v>
      </c>
      <c r="F192" s="113">
        <v>45078</v>
      </c>
      <c r="G192">
        <v>596</v>
      </c>
      <c r="H192">
        <v>9.9</v>
      </c>
    </row>
    <row r="193" spans="2:8" x14ac:dyDescent="0.35">
      <c r="B193" s="113">
        <v>45078</v>
      </c>
      <c r="C193">
        <v>129</v>
      </c>
      <c r="D193" s="114">
        <v>30</v>
      </c>
      <c r="E193" s="113">
        <v>45078</v>
      </c>
      <c r="F193" s="113">
        <v>45108</v>
      </c>
      <c r="G193">
        <v>596</v>
      </c>
      <c r="H193">
        <v>9.9</v>
      </c>
    </row>
    <row r="194" spans="2:8" x14ac:dyDescent="0.35">
      <c r="B194" s="113">
        <v>45108</v>
      </c>
      <c r="C194">
        <v>130</v>
      </c>
      <c r="D194" s="114">
        <v>31</v>
      </c>
      <c r="E194" s="113">
        <v>45108</v>
      </c>
      <c r="F194" s="113">
        <v>45139</v>
      </c>
      <c r="G194">
        <v>632</v>
      </c>
      <c r="H194">
        <v>12.07</v>
      </c>
    </row>
    <row r="195" spans="2:8" x14ac:dyDescent="0.35">
      <c r="B195" s="113">
        <v>45139</v>
      </c>
      <c r="C195">
        <v>131</v>
      </c>
      <c r="D195" s="114">
        <v>31</v>
      </c>
      <c r="E195" s="113">
        <v>45139</v>
      </c>
      <c r="F195" s="113">
        <v>45170</v>
      </c>
      <c r="G195">
        <v>632</v>
      </c>
      <c r="H195">
        <v>12.07</v>
      </c>
    </row>
    <row r="196" spans="2:8" x14ac:dyDescent="0.35">
      <c r="B196" s="113">
        <v>45170</v>
      </c>
      <c r="C196">
        <v>132</v>
      </c>
      <c r="D196" s="114">
        <v>30</v>
      </c>
      <c r="E196" s="113">
        <v>45170</v>
      </c>
      <c r="F196" s="113">
        <v>45200</v>
      </c>
      <c r="G196">
        <v>632</v>
      </c>
      <c r="H196">
        <v>12.07</v>
      </c>
    </row>
    <row r="197" spans="2:8" x14ac:dyDescent="0.35">
      <c r="B197" s="113">
        <v>45200</v>
      </c>
      <c r="C197">
        <v>133</v>
      </c>
      <c r="D197" s="114">
        <v>31</v>
      </c>
      <c r="E197" s="113">
        <v>45200</v>
      </c>
      <c r="F197" s="113">
        <v>45231</v>
      </c>
      <c r="G197">
        <v>693</v>
      </c>
      <c r="H197">
        <v>15.77</v>
      </c>
    </row>
    <row r="198" spans="2:8" x14ac:dyDescent="0.35">
      <c r="B198" s="113">
        <v>45231</v>
      </c>
      <c r="C198">
        <v>134</v>
      </c>
      <c r="D198" s="114">
        <v>30</v>
      </c>
      <c r="E198" s="113">
        <v>45231</v>
      </c>
      <c r="F198" s="113">
        <v>45261</v>
      </c>
      <c r="G198">
        <v>693</v>
      </c>
      <c r="H198">
        <v>15.77</v>
      </c>
    </row>
    <row r="199" spans="2:8" x14ac:dyDescent="0.35">
      <c r="B199" s="113">
        <v>45261</v>
      </c>
      <c r="C199">
        <v>135</v>
      </c>
      <c r="D199" s="114">
        <v>31</v>
      </c>
      <c r="E199" s="113">
        <v>45261</v>
      </c>
      <c r="F199" s="113">
        <v>45292</v>
      </c>
      <c r="G199">
        <v>693</v>
      </c>
      <c r="H199">
        <v>15.77</v>
      </c>
    </row>
    <row r="200" spans="2:8" x14ac:dyDescent="0.35">
      <c r="B200" s="113">
        <v>45292</v>
      </c>
      <c r="C200">
        <v>136</v>
      </c>
      <c r="D200" s="114">
        <v>31</v>
      </c>
      <c r="E200" s="113">
        <v>45292</v>
      </c>
      <c r="F200" s="113">
        <v>45323</v>
      </c>
      <c r="G200">
        <v>693</v>
      </c>
      <c r="H200">
        <v>15.73</v>
      </c>
    </row>
    <row r="201" spans="2:8" x14ac:dyDescent="0.35">
      <c r="B201" s="113">
        <v>45323</v>
      </c>
      <c r="C201">
        <v>137</v>
      </c>
      <c r="D201" s="115">
        <v>29</v>
      </c>
      <c r="E201" s="113">
        <v>45323</v>
      </c>
      <c r="F201" s="113">
        <v>45352</v>
      </c>
      <c r="G201">
        <v>693</v>
      </c>
      <c r="H201">
        <v>15.73</v>
      </c>
    </row>
    <row r="202" spans="2:8" x14ac:dyDescent="0.35">
      <c r="B202" s="113">
        <v>45352</v>
      </c>
      <c r="C202">
        <v>138</v>
      </c>
      <c r="D202" s="114">
        <v>31</v>
      </c>
      <c r="E202" s="113">
        <v>45352</v>
      </c>
      <c r="F202" s="113">
        <v>45383</v>
      </c>
      <c r="G202">
        <v>693</v>
      </c>
      <c r="H202">
        <v>15.73</v>
      </c>
    </row>
    <row r="203" spans="2:8" x14ac:dyDescent="0.35">
      <c r="B203" s="113">
        <v>45383</v>
      </c>
      <c r="C203">
        <v>139</v>
      </c>
      <c r="D203" s="114">
        <v>30</v>
      </c>
      <c r="E203" s="113">
        <v>45383</v>
      </c>
      <c r="F203" s="113">
        <v>45413</v>
      </c>
      <c r="G203">
        <v>693</v>
      </c>
      <c r="H203">
        <v>15.97</v>
      </c>
    </row>
    <row r="204" spans="2:8" x14ac:dyDescent="0.35">
      <c r="B204" s="113">
        <v>45413</v>
      </c>
      <c r="C204">
        <v>140</v>
      </c>
      <c r="D204" s="114">
        <v>31</v>
      </c>
      <c r="E204" s="113">
        <v>45413</v>
      </c>
      <c r="F204" s="113">
        <v>45444</v>
      </c>
      <c r="G204">
        <v>693</v>
      </c>
      <c r="H204">
        <v>15.97</v>
      </c>
    </row>
    <row r="205" spans="2:8" x14ac:dyDescent="0.35">
      <c r="B205" s="113">
        <v>45444</v>
      </c>
      <c r="C205">
        <v>141</v>
      </c>
      <c r="D205" s="114">
        <v>30</v>
      </c>
      <c r="E205" s="113">
        <v>45444</v>
      </c>
      <c r="F205" s="113">
        <v>45474</v>
      </c>
      <c r="G205">
        <v>693</v>
      </c>
      <c r="H205">
        <v>15.97</v>
      </c>
    </row>
    <row r="206" spans="2:8" x14ac:dyDescent="0.35">
      <c r="B206" s="113">
        <v>45474</v>
      </c>
      <c r="C206">
        <v>142</v>
      </c>
      <c r="D206" s="114">
        <v>31</v>
      </c>
      <c r="E206" s="113">
        <v>45474</v>
      </c>
      <c r="F206" s="113">
        <v>45505</v>
      </c>
      <c r="G206">
        <v>693</v>
      </c>
      <c r="H206">
        <v>17.2</v>
      </c>
    </row>
    <row r="207" spans="2:8" x14ac:dyDescent="0.35">
      <c r="B207" s="113">
        <v>45505</v>
      </c>
      <c r="C207">
        <v>143</v>
      </c>
      <c r="D207" s="114">
        <v>31</v>
      </c>
      <c r="E207" s="113">
        <v>45505</v>
      </c>
      <c r="F207" s="113">
        <v>45536</v>
      </c>
      <c r="G207">
        <v>693</v>
      </c>
      <c r="H207">
        <v>17.2</v>
      </c>
    </row>
    <row r="208" spans="2:8" x14ac:dyDescent="0.35">
      <c r="B208" s="113">
        <v>45536</v>
      </c>
      <c r="C208">
        <v>144</v>
      </c>
      <c r="D208" s="114">
        <v>30</v>
      </c>
      <c r="E208" s="113">
        <v>45536</v>
      </c>
      <c r="F208" s="113">
        <v>45566</v>
      </c>
      <c r="G208">
        <v>693</v>
      </c>
      <c r="H208">
        <v>17.2</v>
      </c>
    </row>
    <row r="209" spans="2:8" x14ac:dyDescent="0.35">
      <c r="B209" s="113">
        <v>45566</v>
      </c>
      <c r="C209">
        <v>145</v>
      </c>
      <c r="D209" s="114">
        <v>31</v>
      </c>
      <c r="E209" s="113">
        <v>45566</v>
      </c>
      <c r="F209" s="113">
        <v>45597</v>
      </c>
      <c r="G209">
        <v>693</v>
      </c>
      <c r="H209">
        <v>19.829999999999998</v>
      </c>
    </row>
    <row r="210" spans="2:8" x14ac:dyDescent="0.35">
      <c r="B210" s="113">
        <v>45597</v>
      </c>
      <c r="C210">
        <v>146</v>
      </c>
      <c r="D210" s="114">
        <v>30</v>
      </c>
      <c r="E210" s="113">
        <v>45597</v>
      </c>
      <c r="F210" s="113">
        <v>45627</v>
      </c>
      <c r="G210">
        <v>693</v>
      </c>
      <c r="H210">
        <v>19.829999999999998</v>
      </c>
    </row>
    <row r="211" spans="2:8" x14ac:dyDescent="0.35">
      <c r="B211" s="113">
        <v>45627</v>
      </c>
      <c r="C211">
        <v>147</v>
      </c>
      <c r="D211" s="114">
        <v>31</v>
      </c>
      <c r="E211" s="113">
        <v>45627</v>
      </c>
      <c r="F211" s="113">
        <v>45658</v>
      </c>
      <c r="G211">
        <v>693</v>
      </c>
      <c r="H211">
        <v>19.829999999999998</v>
      </c>
    </row>
    <row r="212" spans="2:8" x14ac:dyDescent="0.35">
      <c r="B212" s="113">
        <v>45658</v>
      </c>
      <c r="C212">
        <v>148</v>
      </c>
      <c r="D212" s="114">
        <v>31</v>
      </c>
      <c r="E212" s="113">
        <v>45658</v>
      </c>
      <c r="F212" s="113">
        <v>45689</v>
      </c>
      <c r="G212">
        <v>693</v>
      </c>
      <c r="H212">
        <v>19.829999999999998</v>
      </c>
    </row>
    <row r="213" spans="2:8" x14ac:dyDescent="0.35">
      <c r="B213" s="113">
        <v>45689</v>
      </c>
      <c r="C213">
        <v>149</v>
      </c>
      <c r="D213" s="114">
        <v>28</v>
      </c>
      <c r="E213" s="113">
        <v>45689</v>
      </c>
      <c r="F213" s="113">
        <v>45717</v>
      </c>
      <c r="G213">
        <v>693</v>
      </c>
      <c r="H213">
        <v>19.829999999999998</v>
      </c>
    </row>
    <row r="214" spans="2:8" x14ac:dyDescent="0.35">
      <c r="B214" s="113">
        <v>45717</v>
      </c>
      <c r="C214">
        <v>150</v>
      </c>
      <c r="D214" s="114">
        <v>31</v>
      </c>
      <c r="E214" s="113">
        <v>45717</v>
      </c>
      <c r="F214" s="113">
        <v>45748</v>
      </c>
      <c r="G214">
        <v>693</v>
      </c>
      <c r="H214">
        <v>19.829999999999998</v>
      </c>
    </row>
    <row r="215" spans="2:8" x14ac:dyDescent="0.35">
      <c r="B215" s="113">
        <v>45748</v>
      </c>
      <c r="C215">
        <v>151</v>
      </c>
      <c r="D215" s="114">
        <v>30</v>
      </c>
      <c r="E215" s="113">
        <v>45748</v>
      </c>
      <c r="F215" s="113">
        <v>45778</v>
      </c>
      <c r="G215">
        <v>693</v>
      </c>
      <c r="H215">
        <v>19.829999999999998</v>
      </c>
    </row>
    <row r="216" spans="2:8" x14ac:dyDescent="0.35">
      <c r="B216" s="113">
        <v>45778</v>
      </c>
      <c r="C216">
        <v>152</v>
      </c>
      <c r="D216" s="114">
        <v>31</v>
      </c>
      <c r="E216" s="113">
        <v>45778</v>
      </c>
      <c r="F216" s="113">
        <v>45809</v>
      </c>
      <c r="G216">
        <v>693</v>
      </c>
      <c r="H216">
        <v>19.829999999999998</v>
      </c>
    </row>
    <row r="217" spans="2:8" x14ac:dyDescent="0.35">
      <c r="B217" s="113">
        <v>45809</v>
      </c>
      <c r="C217">
        <v>153</v>
      </c>
      <c r="D217" s="114">
        <v>30</v>
      </c>
      <c r="E217" s="113">
        <v>45809</v>
      </c>
      <c r="F217" s="113">
        <v>45839</v>
      </c>
      <c r="G217">
        <v>693</v>
      </c>
      <c r="H217">
        <v>19.829999999999998</v>
      </c>
    </row>
    <row r="218" spans="2:8" x14ac:dyDescent="0.35">
      <c r="B218" s="113">
        <v>45839</v>
      </c>
      <c r="C218">
        <v>154</v>
      </c>
      <c r="D218" s="114">
        <v>31</v>
      </c>
      <c r="E218" s="113">
        <v>45839</v>
      </c>
      <c r="F218" s="113">
        <v>45870</v>
      </c>
      <c r="G218">
        <v>693</v>
      </c>
      <c r="H218">
        <v>19.829999999999998</v>
      </c>
    </row>
    <row r="219" spans="2:8" x14ac:dyDescent="0.35">
      <c r="B219" s="113">
        <v>45870</v>
      </c>
      <c r="C219">
        <v>155</v>
      </c>
      <c r="D219" s="114">
        <v>31</v>
      </c>
      <c r="E219" s="113">
        <v>45870</v>
      </c>
      <c r="F219" s="113">
        <v>45901</v>
      </c>
      <c r="G219">
        <v>693</v>
      </c>
      <c r="H219">
        <v>19.829999999999998</v>
      </c>
    </row>
    <row r="220" spans="2:8" x14ac:dyDescent="0.35">
      <c r="B220" s="113">
        <v>45901</v>
      </c>
      <c r="C220">
        <v>156</v>
      </c>
      <c r="D220" s="114">
        <v>30</v>
      </c>
      <c r="E220" s="113">
        <v>45901</v>
      </c>
      <c r="F220" s="113">
        <v>45931</v>
      </c>
      <c r="G220">
        <v>693</v>
      </c>
      <c r="H220">
        <v>19.829999999999998</v>
      </c>
    </row>
    <row r="221" spans="2:8" x14ac:dyDescent="0.35">
      <c r="B221" s="113">
        <v>45931</v>
      </c>
      <c r="C221">
        <v>157</v>
      </c>
      <c r="D221" s="114">
        <v>31</v>
      </c>
      <c r="E221" s="113">
        <v>45931</v>
      </c>
      <c r="F221" s="113">
        <v>45962</v>
      </c>
      <c r="G221">
        <v>693</v>
      </c>
      <c r="H221">
        <v>19.829999999999998</v>
      </c>
    </row>
    <row r="222" spans="2:8" x14ac:dyDescent="0.35">
      <c r="B222" s="113">
        <v>45962</v>
      </c>
      <c r="C222">
        <v>158</v>
      </c>
      <c r="D222" s="114">
        <v>30</v>
      </c>
      <c r="E222" s="113">
        <v>45962</v>
      </c>
      <c r="F222" s="113">
        <v>45992</v>
      </c>
      <c r="G222">
        <v>693</v>
      </c>
      <c r="H222">
        <v>19.829999999999998</v>
      </c>
    </row>
    <row r="223" spans="2:8" x14ac:dyDescent="0.35">
      <c r="B223" s="113">
        <v>45992</v>
      </c>
      <c r="C223">
        <v>159</v>
      </c>
      <c r="D223" s="114">
        <v>31</v>
      </c>
      <c r="E223" s="113">
        <v>45992</v>
      </c>
      <c r="F223" s="113">
        <v>46023</v>
      </c>
      <c r="G223">
        <v>693</v>
      </c>
      <c r="H223">
        <v>19.829999999999998</v>
      </c>
    </row>
    <row r="224" spans="2:8" x14ac:dyDescent="0.35">
      <c r="B224" s="113">
        <v>46023</v>
      </c>
      <c r="C224">
        <v>160</v>
      </c>
      <c r="D224" s="114">
        <v>31</v>
      </c>
      <c r="E224" s="113">
        <v>46023</v>
      </c>
      <c r="F224" s="113">
        <v>46054</v>
      </c>
      <c r="H224">
        <v>19.829999999999998</v>
      </c>
    </row>
    <row r="225" spans="2:8" x14ac:dyDescent="0.35">
      <c r="B225" s="113">
        <v>46054</v>
      </c>
      <c r="C225">
        <v>161</v>
      </c>
      <c r="D225" s="114">
        <v>28</v>
      </c>
      <c r="E225" s="113">
        <v>46054</v>
      </c>
      <c r="F225" s="113">
        <v>46082</v>
      </c>
      <c r="H225">
        <v>19.829999999999998</v>
      </c>
    </row>
    <row r="226" spans="2:8" x14ac:dyDescent="0.35">
      <c r="B226" s="113">
        <v>46082</v>
      </c>
      <c r="C226">
        <v>162</v>
      </c>
      <c r="D226" s="114">
        <v>31</v>
      </c>
      <c r="E226" s="113">
        <v>46082</v>
      </c>
      <c r="F226" s="113">
        <v>46113</v>
      </c>
      <c r="H226">
        <v>19.829999999999998</v>
      </c>
    </row>
    <row r="227" spans="2:8" x14ac:dyDescent="0.35">
      <c r="B227" s="113">
        <v>46113</v>
      </c>
      <c r="C227">
        <v>163</v>
      </c>
      <c r="D227" s="114">
        <v>30</v>
      </c>
      <c r="E227" s="113">
        <v>46113</v>
      </c>
      <c r="F227" s="113">
        <v>46143</v>
      </c>
      <c r="H227">
        <v>19.829999999999998</v>
      </c>
    </row>
    <row r="228" spans="2:8" x14ac:dyDescent="0.35">
      <c r="B228" s="113">
        <v>46143</v>
      </c>
      <c r="C228">
        <v>164</v>
      </c>
      <c r="D228" s="114">
        <v>31</v>
      </c>
      <c r="E228" s="113">
        <v>46143</v>
      </c>
      <c r="F228" s="113">
        <v>46174</v>
      </c>
      <c r="H228">
        <v>19.829999999999998</v>
      </c>
    </row>
    <row r="229" spans="2:8" x14ac:dyDescent="0.35">
      <c r="B229" s="113">
        <v>46174</v>
      </c>
      <c r="C229">
        <v>165</v>
      </c>
      <c r="D229" s="114">
        <v>30</v>
      </c>
      <c r="E229" s="113">
        <v>46174</v>
      </c>
      <c r="F229" s="113">
        <v>46204</v>
      </c>
      <c r="H229">
        <v>19.829999999999998</v>
      </c>
    </row>
    <row r="230" spans="2:8" x14ac:dyDescent="0.35">
      <c r="B230" s="113">
        <v>46204</v>
      </c>
      <c r="C230">
        <v>166</v>
      </c>
      <c r="D230" s="114">
        <v>31</v>
      </c>
      <c r="E230" s="113">
        <v>46204</v>
      </c>
      <c r="F230" s="113">
        <v>46235</v>
      </c>
      <c r="H230">
        <v>19.829999999999998</v>
      </c>
    </row>
    <row r="231" spans="2:8" x14ac:dyDescent="0.35">
      <c r="B231" s="113">
        <v>46235</v>
      </c>
      <c r="C231">
        <v>167</v>
      </c>
      <c r="D231" s="114">
        <v>31</v>
      </c>
      <c r="E231" s="113">
        <v>46235</v>
      </c>
      <c r="F231" s="113">
        <v>46266</v>
      </c>
      <c r="H231">
        <v>19.829999999999998</v>
      </c>
    </row>
    <row r="232" spans="2:8" x14ac:dyDescent="0.35">
      <c r="B232" s="113">
        <v>46266</v>
      </c>
      <c r="C232">
        <v>168</v>
      </c>
      <c r="D232" s="114">
        <v>30</v>
      </c>
      <c r="E232" s="113">
        <v>46266</v>
      </c>
      <c r="F232" s="113">
        <v>46296</v>
      </c>
      <c r="H232">
        <v>19.829999999999998</v>
      </c>
    </row>
    <row r="233" spans="2:8" x14ac:dyDescent="0.35">
      <c r="B233" s="113">
        <v>46296</v>
      </c>
      <c r="C233">
        <v>169</v>
      </c>
      <c r="D233" s="114">
        <v>31</v>
      </c>
      <c r="E233" s="113">
        <v>46296</v>
      </c>
      <c r="F233" s="113">
        <v>46327</v>
      </c>
      <c r="H233">
        <v>19.829999999999998</v>
      </c>
    </row>
    <row r="234" spans="2:8" x14ac:dyDescent="0.35">
      <c r="B234" s="113">
        <v>46327</v>
      </c>
      <c r="C234">
        <v>170</v>
      </c>
      <c r="D234" s="114">
        <v>30</v>
      </c>
      <c r="E234" s="113">
        <v>46327</v>
      </c>
      <c r="F234" s="113">
        <v>46357</v>
      </c>
      <c r="H234">
        <v>19.829999999999998</v>
      </c>
    </row>
    <row r="235" spans="2:8" x14ac:dyDescent="0.35">
      <c r="B235" s="113">
        <v>46357</v>
      </c>
      <c r="C235">
        <v>171</v>
      </c>
      <c r="D235" s="114">
        <v>31</v>
      </c>
      <c r="E235" s="113">
        <v>46357</v>
      </c>
      <c r="F235" s="113">
        <v>46388</v>
      </c>
      <c r="H235">
        <v>19.829999999999998</v>
      </c>
    </row>
    <row r="236" spans="2:8" x14ac:dyDescent="0.35">
      <c r="B236" s="113">
        <v>46388</v>
      </c>
      <c r="C236">
        <v>172</v>
      </c>
      <c r="D236" s="114">
        <v>31</v>
      </c>
      <c r="E236" s="113">
        <v>46388</v>
      </c>
      <c r="F236" s="113">
        <v>46419</v>
      </c>
      <c r="H236">
        <v>19.829999999999998</v>
      </c>
    </row>
    <row r="237" spans="2:8" x14ac:dyDescent="0.35">
      <c r="B237" s="113">
        <v>46419</v>
      </c>
      <c r="C237">
        <v>173</v>
      </c>
      <c r="D237" s="114">
        <v>28</v>
      </c>
      <c r="E237" s="113">
        <v>46419</v>
      </c>
      <c r="F237" s="113">
        <v>46447</v>
      </c>
      <c r="H237">
        <v>19.829999999999998</v>
      </c>
    </row>
    <row r="238" spans="2:8" x14ac:dyDescent="0.35">
      <c r="B238" s="113">
        <v>46447</v>
      </c>
      <c r="C238">
        <v>174</v>
      </c>
      <c r="D238" s="114">
        <v>31</v>
      </c>
      <c r="E238" s="113">
        <v>46447</v>
      </c>
      <c r="F238" s="113">
        <v>46478</v>
      </c>
      <c r="H238">
        <v>19.829999999999998</v>
      </c>
    </row>
    <row r="239" spans="2:8" x14ac:dyDescent="0.35">
      <c r="B239" s="113">
        <v>46478</v>
      </c>
      <c r="C239">
        <v>175</v>
      </c>
      <c r="D239" s="114">
        <v>30</v>
      </c>
      <c r="E239" s="113">
        <v>46478</v>
      </c>
      <c r="F239" s="113">
        <v>46508</v>
      </c>
      <c r="H239">
        <v>19.829999999999998</v>
      </c>
    </row>
    <row r="240" spans="2:8" x14ac:dyDescent="0.35">
      <c r="B240" s="113">
        <v>46508</v>
      </c>
      <c r="C240">
        <v>176</v>
      </c>
      <c r="D240" s="114">
        <v>31</v>
      </c>
      <c r="E240" s="113">
        <v>46508</v>
      </c>
      <c r="F240" s="113">
        <v>46539</v>
      </c>
      <c r="H240">
        <v>19.829999999999998</v>
      </c>
    </row>
    <row r="241" spans="2:8" x14ac:dyDescent="0.35">
      <c r="B241" s="113">
        <v>46539</v>
      </c>
      <c r="C241">
        <v>177</v>
      </c>
      <c r="D241" s="114">
        <v>30</v>
      </c>
      <c r="E241" s="113">
        <v>46539</v>
      </c>
      <c r="F241" s="113">
        <v>46569</v>
      </c>
      <c r="H241">
        <v>19.829999999999998</v>
      </c>
    </row>
    <row r="242" spans="2:8" x14ac:dyDescent="0.35">
      <c r="B242" s="113">
        <v>46569</v>
      </c>
      <c r="C242">
        <v>178</v>
      </c>
      <c r="D242" s="114">
        <v>31</v>
      </c>
      <c r="E242" s="113">
        <v>46569</v>
      </c>
      <c r="F242" s="113">
        <v>46600</v>
      </c>
      <c r="H242">
        <v>19.829999999999998</v>
      </c>
    </row>
    <row r="243" spans="2:8" x14ac:dyDescent="0.35">
      <c r="B243" s="113">
        <v>46600</v>
      </c>
      <c r="C243">
        <v>179</v>
      </c>
      <c r="D243" s="114">
        <v>31</v>
      </c>
      <c r="E243" s="113">
        <v>46600</v>
      </c>
      <c r="F243" s="113">
        <v>46631</v>
      </c>
      <c r="H243">
        <v>19.829999999999998</v>
      </c>
    </row>
    <row r="244" spans="2:8" x14ac:dyDescent="0.35">
      <c r="B244" s="113">
        <v>46631</v>
      </c>
      <c r="C244">
        <v>180</v>
      </c>
      <c r="D244" s="114">
        <v>30</v>
      </c>
      <c r="E244" s="113">
        <v>46631</v>
      </c>
      <c r="F244" s="113">
        <v>46661</v>
      </c>
      <c r="H244">
        <v>19.829999999999998</v>
      </c>
    </row>
    <row r="245" spans="2:8" x14ac:dyDescent="0.35">
      <c r="B245" s="113">
        <v>46661</v>
      </c>
      <c r="C245">
        <v>181</v>
      </c>
      <c r="D245" s="114">
        <v>31</v>
      </c>
      <c r="E245" s="113">
        <v>46661</v>
      </c>
      <c r="F245" s="113">
        <v>46692</v>
      </c>
    </row>
  </sheetData>
  <sheetProtection algorithmName="SHA-512" hashValue="peP9WUXPK+Q09imFfAZOfDm1/QBnAxGgcRXi2pu2g3o3SCAgqidb+K3/YZy7QYxhal69Hz9kWFPDPDU6rTnTwg==" saltValue="s+BC0W1XLs04ncy/VETUR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CLERK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2024-12-03T13:09:18Z</dcterms:modified>
</cp:coreProperties>
</file>